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07" documentId="120_S{2AC9BD13-BADA-5192-A53E-5A8FF88502F6}" xr6:coauthVersionLast="47" xr6:coauthVersionMax="47" xr10:uidLastSave="{B5687F89-3AAC-4745-992A-44B0C641A5CD}"/>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<sst xmlns="http://schemas.openxmlformats.org/spreadsheetml/2006/main" count="180272" uniqueCount="39123">
  <si>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</si>
  <si>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</si>
  <si>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</si>
  <si>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</si>
  <si>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</si>
  <si>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</si>
  <si>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</si>
  <si>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</si>
  <si>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</si>
  <si>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</si>
  <si>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</si>
  <si>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</si>
  <si>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</si>
  <si>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</si>
  <si>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</si>
  <si>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</si>
  <si>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</si>
  <si>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</si>
  <si>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</si>
  <si>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</si>
  <si>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</si>
  <si>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</si>
  <si>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</si>
  <si>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</si>
  <si>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</si>
  <si>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</si>
  <si>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</si>
  <si>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</si>
  <si>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</si>
  <si>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</si>
  <si>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</si>
  <si>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</si>
  <si>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</si>
  <si>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</si>
  <si>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</si>
  <si>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</si>
  <si>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</si>
  <si>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</si>
  <si>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</si>
  <si>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</si>
  <si>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</si>
  <si>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</si>
  <si>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</si>
  <si>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</si>
  <si>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</si>
  <si>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</si>
  <si>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</si>
  <si>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</si>
  <si>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</si>
  <si>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</si>
  <si>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</si>
  <si>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</si>
  <si>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</si>
  <si>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</si>
  <si>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</si>
  <si>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</si>
  <si>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</si>
  <si>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</si>
  <si>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</si>
  <si>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</si>
  <si>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</si>
  <si>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</si>
  <si>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</si>
  <si>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</si>
  <si>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</si>
  <si>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</si>
  <si>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</si>
  <si>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</si>
  <si>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</si>
  <si>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</si>
  <si>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</si>
  <si>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</si>
  <si>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</si>
  <si>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</si>
  <si>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</si>
  <si>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</si>
  <si>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</si>
  <si>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</si>
  <si>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</si>
  <si>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</si>
  <si>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</si>
  <si>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</si>
  <si>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</si>
  <si>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</si>
  <si>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</si>
  <si>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</si>
  <si>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</si>
  <si>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</si>
  <si>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</si>
  <si>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</si>
  <si>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</si>
  <si>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</si>
  <si>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</si>
  <si>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</si>
  <si>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</si>
  <si>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</si>
  <si>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</si>
  <si>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</si>
  <si>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</si>
  <si>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</si>
  <si>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</si>
  <si>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</si>
  <si>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</si>
  <si>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</si>
  <si>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</si>
  <si>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</si>
  <si>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</si>
  <si>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</si>
  <si>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</si>
  <si>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</si>
  <si>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</si>
  <si>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</si>
  <si>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</si>
  <si>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</si>
  <si>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</si>
  <si>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</si>
  <si>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</si>
  <si>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</si>
  <si>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</si>
  <si>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</si>
  <si>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</si>
  <si>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</si>
  <si>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</si>
  <si>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</si>
  <si>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</si>
  <si>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</si>
  <si>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</si>
  <si>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</si>
  <si>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</si>
  <si>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</si>
  <si>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</si>
  <si>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</si>
  <si>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</si>
  <si>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</si>
  <si>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</si>
  <si>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</si>
  <si>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</si>
  <si>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</si>
  <si>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</si>
  <si>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</si>
  <si>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</si>
  <si>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</si>
  <si>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</si>
  <si>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</si>
  <si>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</si>
  <si>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</si>
  <si>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</si>
  <si>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</si>
  <si>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</si>
  <si>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</si>
  <si>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</si>
  <si>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</si>
  <si>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</si>
  <si>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</si>
  <si>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</si>
  <si>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</si>
  <si>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</si>
  <si>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</si>
  <si>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</si>
  <si>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</si>
  <si>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</si>
  <si>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</si>
  <si>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</si>
  <si>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</si>
  <si>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</si>
  <si>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</si>
  <si>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</si>
  <si>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</si>
  <si>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</si>
  <si>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</si>
  <si>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</si>
  <si>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</si>
  <si>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</si>
  <si>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</si>
  <si>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</si>
  <si>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</si>
  <si>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</si>
  <si>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</si>
  <si>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</si>
  <si>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</si>
  <si>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</si>
  <si>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</si>
  <si>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</si>
  <si>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</si>
  <si>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</si>
  <si>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</si>
  <si>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</si>
  <si>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</si>
  <si>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</si>
  <si>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</si>
  <si>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</si>
  <si>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</si>
  <si>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</si>
  <si>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</si>
  <si>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</si>
  <si>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</si>
  <si>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</si>
  <si>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</si>
  <si>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</si>
  <si>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</si>
  <si>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</si>
  <si>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</si>
  <si>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</si>
  <si>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</si>
  <si>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</si>
  <si>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</si>
  <si>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</si>
  <si>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</si>
  <si>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</si>
  <si>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</si>
  <si>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</si>
  <si>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</si>
  <si>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</si>
  <si>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</si>
  <si>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</si>
  <si>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</si>
  <si>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</si>
  <si>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</si>
  <si>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</si>
  <si>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</si>
  <si>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</si>
  <si>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</si>
  <si>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</si>
  <si>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</si>
  <si>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</si>
  <si>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</si>
  <si>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</si>
  <si>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</si>
  <si>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</si>
  <si>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</si>
  <si>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</si>
  <si>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</si>
  <si>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</si>
  <si>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</si>
  <si>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</si>
  <si>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</si>
  <si>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</si>
  <si>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</si>
  <si>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</si>
  <si>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</si>
  <si>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</si>
  <si>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</si>
  <si>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</si>
  <si>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</si>
  <si>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</si>
  <si>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</si>
  <si>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</si>
  <si>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</si>
  <si>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</si>
  <si>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</si>
  <si>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</si>
  <si>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</si>
  <si>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</si>
  <si>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</si>
  <si>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</si>
  <si>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</si>
  <si>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</si>
  <si>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</si>
  <si>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</si>
  <si>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</si>
  <si>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</si>
  <si>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</si>
  <si>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</si>
  <si>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</si>
  <si>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</si>
  <si>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</si>
  <si>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</si>
  <si>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</si>
  <si>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</si>
  <si>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</si>
  <si>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</si>
  <si>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</si>
  <si>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</si>
  <si>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</si>
  <si>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</si>
  <si>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</si>
  <si>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</si>
  <si>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</si>
  <si>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</si>
  <si>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</si>
  <si>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</si>
  <si>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</si>
  <si>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</si>
  <si>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</si>
  <si>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</si>
  <si>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</si>
  <si>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</si>
  <si>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</si>
  <si>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</si>
  <si>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</si>
  <si>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</si>
  <si>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</si>
  <si>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</si>
  <si>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</si>
  <si>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</si>
  <si>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</si>
  <si>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</si>
  <si>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</si>
  <si>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</si>
  <si>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</si>
  <si>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</si>
  <si>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</si>
  <si>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</si>
  <si>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</si>
  <si>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</si>
  <si>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</si>
  <si>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</si>
  <si>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</si>
  <si>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</si>
  <si>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</si>
  <si>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</si>
  <si>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</si>
  <si>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</si>
  <si>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</si>
  <si>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</si>
  <si>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</si>
  <si>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</si>
  <si>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</si>
  <si>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</si>
  <si>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</si>
  <si>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</si>
  <si>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</si>
  <si>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</si>
  <si>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</si>
  <si>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</si>
  <si>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</si>
  <si>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</si>
  <si>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</si>
  <si>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</si>
  <si>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</si>
  <si>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</si>
  <si>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</si>
  <si>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</si>
  <si>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</si>
  <si>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</si>
  <si>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</si>
  <si>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</si>
  <si>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</si>
  <si>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</si>
  <si>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</si>
  <si>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</si>
  <si>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</si>
  <si>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</si>
  <si>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</si>
  <si>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</si>
  <si>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</si>
  <si>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</si>
  <si>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</si>
  <si>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</si>
  <si>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</si>
  <si>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</si>
  <si>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</si>
  <si>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</si>
  <si>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</si>
  <si>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</si>
  <si>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</si>
  <si>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</si>
  <si>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</si>
  <si>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</si>
  <si>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</si>
  <si>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</si>
  <si>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</si>
  <si>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</si>
  <si>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</si>
  <si>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</si>
  <si>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</si>
  <si>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</si>
  <si>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</si>
  <si>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</si>
  <si>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</si>
  <si>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</si>
  <si>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</si>
  <si>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</si>
  <si>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</si>
  <si>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</si>
  <si>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</si>
  <si>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</si>
  <si>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</si>
  <si>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</si>
  <si>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</si>
  <si>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</si>
  <si>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</si>
  <si>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</si>
  <si>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</si>
  <si>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</si>
  <si>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</si>
  <si>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</si>
  <si>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</si>
  <si>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</si>
  <si>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</si>
  <si>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</si>
  <si>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</si>
  <si>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</si>
  <si>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</si>
  <si>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</si>
  <si>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</si>
  <si>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</si>
  <si>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</si>
  <si>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</si>
  <si>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</si>
  <si>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</si>
  <si>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</si>
  <si>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</si>
  <si>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</si>
  <si>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</si>
  <si>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</si>
  <si>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</si>
  <si>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</si>
  <si>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</si>
  <si>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</si>
  <si>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</si>
  <si>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</si>
  <si>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</si>
  <si>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</si>
  <si>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</si>
  <si>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</si>
  <si>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</si>
  <si>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</si>
  <si>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</si>
  <si>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</si>
  <si>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</si>
  <si>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</si>
  <si>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</si>
  <si>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</si>
  <si>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</si>
  <si>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</si>
  <si>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</si>
  <si>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</si>
  <si>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</si>
  <si>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</si>
  <si>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</si>
  <si>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</si>
  <si>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</si>
  <si>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</si>
  <si>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</si>
  <si>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</si>
  <si>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</si>
  <si>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</si>
  <si>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</si>
  <si>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</si>
  <si>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</si>
  <si>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</si>
  <si>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</si>
  <si>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</si>
  <si>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</si>
  <si>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</si>
  <si>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</si>
  <si>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</si>
  <si>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</si>
  <si>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</si>
  <si>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</si>
  <si>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</si>
  <si>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</si>
  <si>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</si>
  <si>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</si>
  <si>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</si>
  <si>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</si>
  <si>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</si>
  <si>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</si>
  <si>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</si>
  <si>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</si>
  <si>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</si>
  <si>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</si>
  <si>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</si>
  <si>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</si>
  <si>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</si>
  <si>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</si>
  <si>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</si>
  <si>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</si>
  <si>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</si>
  <si>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</si>
  <si>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</si>
  <si>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</si>
  <si>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</si>
  <si>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</si>
  <si>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</si>
  <si>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</si>
  <si>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</si>
  <si>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</si>
  <si>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</si>
  <si>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</si>
  <si>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</si>
  <si>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</si>
  <si>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</si>
  <si>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</si>
  <si>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</si>
  <si>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</si>
  <si>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</si>
  <si>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</si>
  <si>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</si>
  <si>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</si>
  <si>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</si>
  <si>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</si>
  <si>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</si>
  <si>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</si>
  <si>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</si>
  <si>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</si>
  <si>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</si>
  <si>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</si>
  <si>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</si>
  <si>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</si>
  <si>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</si>
  <si>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</si>
  <si>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</si>
  <si>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</si>
  <si>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</si>
  <si>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</si>
  <si>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</si>
  <si>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</si>
  <si>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</si>
  <si>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</si>
  <si>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</si>
  <si>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</si>
  <si>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</si>
  <si>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</si>
  <si>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</si>
  <si>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</si>
  <si>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</si>
  <si>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</si>
  <si>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</si>
  <si>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</si>
  <si>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</si>
  <si>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</si>
  <si>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</si>
  <si>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</si>
  <si>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</si>
  <si>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</si>
  <si>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</si>
  <si>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</si>
  <si>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</si>
  <si>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</si>
  <si>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</si>
  <si>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</si>
  <si>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</si>
  <si>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</si>
  <si>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</si>
  <si>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</si>
  <si>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</si>
  <si>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</si>
  <si>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</si>
  <si>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</si>
  <si>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</si>
  <si>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</si>
  <si>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</si>
  <si>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</si>
  <si>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</si>
  <si>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</si>
  <si>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</si>
  <si>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</si>
  <si>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</si>
  <si>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</si>
  <si>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</si>
  <si>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</si>
  <si>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</si>
  <si>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</si>
  <si>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</si>
  <si>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</si>
  <si>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</si>
  <si>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</si>
  <si>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</si>
  <si>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</si>
  <si>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</si>
  <si>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</si>
  <si>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</si>
  <si>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</si>
  <si>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</si>
  <si>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</si>
  <si>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</si>
  <si>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</si>
  <si>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</si>
  <si>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</si>
  <si>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</si>
  <si>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</si>
  <si>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</si>
  <si>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</si>
  <si>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</si>
  <si>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</si>
  <si>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</si>
  <si>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</si>
  <si>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</si>
  <si>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</si>
  <si>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</si>
  <si>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</si>
  <si>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</si>
  <si>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</si>
  <si>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</si>
  <si>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</si>
  <si>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</si>
  <si>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</si>
  <si>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</si>
  <si>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</si>
  <si>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</si>
  <si>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</si>
  <si>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</si>
  <si>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</si>
  <si>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</si>
  <si>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</si>
  <si>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</si>
  <si>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</si>
  <si>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</si>
  <si>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</si>
  <si>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</si>
  <si>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</si>
  <si>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</si>
  <si>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</si>
  <si>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</si>
  <si>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</si>
  <si>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</si>
  <si>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</si>
  <si>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</si>
  <si>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</si>
  <si>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</si>
  <si>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</si>
  <si>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</si>
  <si>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</si>
  <si>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</si>
  <si>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</si>
  <si>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</si>
  <si>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</si>
  <si>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</si>
  <si>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</si>
  <si>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</si>
  <si>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</si>
  <si>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</si>
  <si>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</si>
  <si>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</si>
  <si>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</si>
  <si>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</si>
  <si>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</si>
  <si>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</si>
  <si>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</si>
  <si>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</si>
  <si>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</si>
  <si>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</si>
  <si>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</si>
  <si>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</si>
  <si>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</si>
  <si>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</si>
  <si>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</si>
  <si>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</si>
  <si>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</si>
  <si>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</si>
  <si>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</si>
  <si>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</si>
  <si>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</si>
  <si>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</si>
  <si>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</si>
  <si>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</si>
  <si>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</si>
  <si>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</si>
  <si>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</si>
  <si>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</si>
  <si>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</si>
  <si>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</si>
  <si>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</si>
  <si>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</si>
  <si>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</si>
  <si>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</si>
  <si>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</si>
  <si>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</si>
  <si>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</si>
  <si>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</si>
  <si>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</si>
  <si>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</si>
  <si>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</si>
  <si>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</si>
  <si>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</si>
  <si>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</si>
  <si>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</si>
  <si>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</si>
  <si>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</si>
  <si>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</si>
  <si>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</si>
  <si>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</si>
  <si>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</si>
  <si>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</si>
  <si>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</si>
  <si>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</si>
  <si>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</si>
  <si>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</si>
  <si>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</si>
  <si>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</si>
  <si>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</si>
  <si>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</si>
  <si>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</si>
  <si>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</si>
  <si>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</si>
  <si>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</si>
  <si>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</si>
  <si>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</si>
  <si>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</si>
  <si>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</si>
  <si>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</si>
  <si>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</si>
  <si>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</si>
  <si>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</si>
  <si>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</si>
  <si>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</si>
  <si>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</si>
  <si>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</si>
  <si>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</si>
  <si>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</si>
  <si>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</si>
  <si>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</si>
  <si>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</si>
  <si>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</si>
  <si>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</si>
  <si>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</si>
  <si>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</si>
  <si>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</si>
  <si>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</si>
  <si>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</si>
  <si>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</si>
  <si>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</si>
  <si>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</si>
  <si>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</si>
  <si>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</si>
  <si>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</si>
  <si>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</si>
  <si>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</si>
  <si>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</si>
  <si>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</si>
  <si>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</si>
  <si>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</si>
  <si>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</si>
  <si>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</si>
  <si>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</si>
  <si>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</si>
  <si>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</si>
  <si>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</si>
  <si>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</si>
  <si>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</si>
  <si>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</si>
  <si>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</si>
  <si>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</si>
  <si>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</si>
  <si>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</si>
  <si>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</si>
  <si>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</si>
  <si>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</si>
  <si>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</si>
  <si>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</si>
  <si>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</si>
  <si>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</si>
  <si>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</si>
  <si>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</si>
  <si>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</si>
  <si>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</si>
  <si>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</si>
  <si>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</si>
  <si>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</si>
  <si>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</si>
  <si>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</si>
  <si>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</si>
  <si>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</si>
  <si>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</si>
  <si>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</si>
  <si>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</si>
  <si>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</si>
  <si>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</si>
  <si>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</si>
  <si>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</si>
  <si>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</si>
  <si>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</si>
  <si>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</si>
  <si>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</si>
  <si>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</si>
  <si>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</si>
  <si>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</si>
  <si>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</si>
  <si>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</si>
  <si>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</si>
  <si>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</si>
  <si>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</si>
  <si>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</si>
  <si>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</si>
  <si>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</si>
  <si>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</si>
  <si>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</si>
  <si>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</si>
  <si>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</si>
  <si>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</si>
  <si>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</si>
  <si>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</si>
  <si>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</si>
  <si>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</si>
  <si>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</si>
  <si>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</si>
  <si>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</si>
  <si>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</si>
  <si>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</si>
  <si>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</si>
  <si>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</si>
  <si>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</si>
  <si>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</si>
  <si>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</si>
  <si>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</si>
  <si>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</si>
  <si>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</si>
  <si>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</si>
  <si>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</si>
  <si>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</si>
  <si>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</si>
  <si>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</si>
  <si>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</si>
  <si>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</si>
  <si>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</si>
  <si>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</si>
  <si>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</si>
  <si>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</si>
  <si>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</si>
  <si>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</si>
  <si>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</si>
  <si>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</si>
  <si>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</si>
  <si>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</si>
  <si>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</si>
  <si>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</si>
  <si>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</si>
  <si>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</si>
  <si>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</si>
  <si>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</si>
  <si>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</si>
  <si>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</si>
  <si>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</si>
  <si>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</si>
  <si>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</si>
  <si>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</si>
  <si>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</si>
  <si>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</si>
  <si>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</si>
  <si>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</si>
  <si>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</si>
  <si>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</si>
  <si>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</si>
  <si>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</si>
  <si>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</si>
  <si>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</si>
  <si>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</si>
  <si>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</si>
  <si>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</si>
  <si>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</si>
  <si>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</si>
  <si>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</si>
  <si>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</si>
  <si>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</si>
  <si>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</si>
  <si>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</si>
  <si>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</si>
  <si>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</si>
  <si>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</si>
  <si>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</si>
  <si>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</si>
  <si>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</si>
  <si>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</si>
  <si>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</si>
  <si>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</si>
  <si>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</si>
  <si>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</si>
  <si>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</si>
  <si>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</si>
  <si>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</si>
  <si>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</si>
  <si>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</si>
  <si>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</si>
  <si>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</si>
  <si>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</si>
  <si>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</si>
  <si>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</si>
  <si>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</si>
  <si>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</si>
  <si>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</si>
  <si>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</si>
  <si>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</si>
  <si>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</si>
  <si>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</si>
  <si>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</si>
  <si>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</si>
  <si>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</si>
  <si>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</si>
  <si>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</si>
  <si>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</si>
  <si>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</si>
  <si>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</si>
  <si>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</si>
  <si>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</si>
  <si>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</si>
  <si>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</si>
  <si>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</si>
  <si>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</si>
  <si>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</si>
  <si>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</si>
  <si>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</si>
  <si>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</si>
  <si>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</si>
  <si>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</si>
  <si>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</si>
  <si>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</si>
  <si>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</si>
  <si>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</si>
  <si>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</si>
  <si>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</si>
  <si>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</si>
  <si>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</si>
  <si>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</si>
  <si>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</si>
  <si>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</si>
  <si>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</si>
  <si>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</si>
  <si>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</si>
  <si>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</si>
  <si>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</si>
  <si>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</si>
  <si>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</si>
  <si>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</si>
  <si>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</si>
  <si>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</si>
  <si>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</si>
  <si>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</si>
  <si>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</si>
  <si>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</si>
  <si>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</si>
  <si>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</si>
  <si>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</si>
  <si>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</si>
  <si>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</si>
  <si>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</si>
  <si>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</si>
  <si>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</si>
  <si>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</si>
  <si>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</si>
  <si>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</si>
  <si>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</si>
  <si>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</si>
  <si>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</si>
  <si>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</si>
  <si>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</si>
  <si>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</si>
  <si>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</si>
  <si>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</si>
  <si>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</si>
  <si>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</si>
  <si>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</si>
  <si>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</si>
  <si>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</si>
  <si>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</si>
  <si>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</si>
  <si>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</si>
  <si>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</si>
  <si>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</si>
  <si>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</si>
  <si>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</si>
  <si>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</si>
  <si>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</si>
  <si>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</si>
  <si>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</si>
  <si>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</si>
  <si>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</si>
  <si>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</si>
  <si>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</si>
  <si>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</si>
  <si>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</si>
  <si>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</si>
  <si>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</si>
  <si>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</si>
  <si>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</si>
  <si>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</si>
  <si>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</si>
  <si>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</si>
  <si>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</si>
  <si>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</si>
  <si>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</si>
  <si>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</si>
  <si>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</si>
  <si>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</si>
  <si>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</si>
  <si>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</si>
  <si>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</si>
  <si>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</si>
  <si>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</si>
  <si>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</si>
  <si>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</si>
  <si>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</si>
  <si>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</si>
  <si>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</si>
  <si>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</si>
  <si>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</si>
  <si>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</si>
  <si>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</si>
  <si>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</si>
  <si>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</si>
  <si>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</si>
  <si>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</si>
  <si>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</si>
  <si>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</si>
  <si>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</si>
  <si>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</si>
  <si>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</si>
  <si>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</si>
  <si>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</si>
  <si>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</si>
  <si>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</si>
  <si>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</si>
  <si>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</si>
  <si>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</si>
  <si>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</si>
  <si>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</si>
  <si>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</si>
  <si>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</si>
  <si>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</si>
  <si>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</si>
  <si>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</si>
  <si>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</si>
  <si>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</si>
  <si>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</si>
  <si>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</si>
  <si>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</si>
  <si>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</si>
  <si>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</si>
  <si>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</si>
  <si>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</si>
  <si>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</si>
  <si>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</si>
  <si>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</si>
  <si>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</si>
  <si>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</si>
  <si>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</si>
  <si>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</si>
  <si>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</si>
  <si>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</si>
  <si>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</si>
  <si>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</si>
  <si>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</si>
  <si>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</si>
  <si>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</si>
  <si>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</si>
  <si>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</si>
  <si>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</si>
  <si>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</si>
  <si>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</si>
  <si>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</si>
  <si>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</si>
  <si>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</si>
  <si>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</si>
  <si>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</si>
  <si>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</si>
  <si>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</si>
  <si>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</si>
  <si>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</si>
  <si>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</si>
  <si>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</si>
  <si>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</si>
  <si>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</si>
  <si>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</si>
  <si>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</si>
  <si>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</si>
  <si>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</si>
  <si>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</si>
  <si>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</si>
  <si>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</si>
  <si>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</si>
  <si>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</si>
  <si>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</si>
  <si>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</si>
  <si>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</si>
  <si>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</si>
  <si>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</si>
  <si>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</si>
  <si>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</si>
  <si>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</si>
  <si>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</si>
  <si>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</si>
  <si>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</si>
  <si>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</si>
  <si>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</si>
  <si>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</si>
  <si>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</si>
  <si>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</si>
  <si>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</si>
  <si>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</si>
  <si>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</si>
  <si>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</si>
  <si>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</si>
  <si>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</si>
  <si>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</si>
  <si>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</si>
  <si>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</si>
  <si>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</si>
  <si>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</si>
  <si>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</si>
  <si>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</si>
  <si>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</si>
  <si>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</si>
  <si>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</si>
  <si>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</si>
  <si>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</si>
  <si>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</si>
  <si>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</si>
  <si>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</si>
  <si>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</si>
  <si>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</si>
  <si>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</si>
  <si>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</si>
  <si>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</si>
  <si>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</si>
  <si>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</si>
  <si>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</si>
  <si>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</si>
  <si>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</si>
  <si>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</si>
  <si>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</si>
  <si>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</si>
  <si>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</si>
  <si>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</si>
  <si>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</si>
  <si>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</si>
  <si>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</si>
  <si>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</si>
  <si>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</si>
  <si>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</si>
  <si>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</si>
  <si>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</si>
  <si>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</si>
  <si>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</si>
  <si>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</si>
  <si>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</si>
  <si>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</si>
  <si>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</si>
  <si>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</si>
  <si>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</si>
  <si>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</si>
  <si>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</si>
  <si>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</si>
  <si>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</si>
  <si>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</si>
  <si>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</si>
  <si>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</si>
  <si>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</si>
  <si>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</si>
  <si>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</si>
  <si>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</si>
  <si>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</si>
  <si>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</si>
  <si>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</si>
  <si>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</si>
  <si>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</si>
  <si>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</si>
  <si>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</si>
  <si>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</si>
  <si>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</si>
  <si>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</si>
  <si>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</si>
  <si>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</si>
  <si>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</si>
  <si>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</si>
  <si>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</si>
  <si>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</si>
  <si>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</si>
  <si>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</si>
  <si>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</si>
  <si>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</si>
  <si>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</si>
  <si>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</si>
  <si>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</si>
  <si>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</si>
  <si>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</si>
  <si>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</si>
  <si>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</si>
  <si>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</si>
  <si>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</si>
  <si>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</si>
  <si>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</si>
  <si>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</si>
  <si>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</si>
  <si>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</si>
  <si>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</si>
  <si>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</si>
  <si>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</si>
  <si>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</si>
  <si>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</si>
  <si>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</si>
  <si>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</si>
  <si>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</si>
  <si>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</si>
  <si>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</si>
  <si>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</si>
  <si>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</si>
  <si>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</si>
  <si>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</si>
  <si>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</si>
  <si>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</si>
  <si>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</si>
  <si>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</si>
  <si>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</si>
  <si>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</si>
  <si>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</si>
  <si>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</si>
  <si>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</si>
  <si>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</si>
  <si>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</si>
  <si>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</si>
  <si>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</si>
  <si>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</si>
  <si>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</si>
  <si>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</si>
  <si>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</si>
  <si>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</si>
  <si>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</si>
  <si>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</si>
  <si>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</si>
  <si>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</si>
  <si>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</si>
  <si>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</si>
  <si>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</si>
  <si>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</si>
  <si>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</si>
  <si>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</si>
  <si>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</si>
  <si>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</si>
  <si>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</si>
  <si>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</si>
  <si>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</si>
  <si>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</si>
  <si>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</si>
  <si>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</si>
  <si>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</si>
  <si>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</si>
  <si>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</si>
  <si>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</si>
  <si>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</si>
  <si>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</si>
  <si>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</si>
  <si>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</si>
  <si>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</si>
  <si>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</si>
  <si>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</si>
  <si>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</si>
  <si>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</si>
  <si>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</si>
  <si>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</si>
  <si>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</si>
  <si>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</si>
  <si>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</si>
  <si>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</si>
  <si>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</si>
  <si>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</si>
  <si>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</si>
  <si>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</si>
  <si>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</si>
  <si>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</si>
  <si>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</si>
  <si>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</si>
  <si>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</si>
  <si>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</si>
  <si>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</si>
  <si>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</si>
  <si>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</si>
  <si>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</si>
  <si>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</si>
  <si>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</si>
  <si>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</si>
  <si>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</si>
  <si>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</si>
  <si>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</si>
  <si>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</si>
  <si>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</si>
  <si>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</si>
  <si>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</si>
  <si>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</si>
  <si>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</si>
  <si>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</si>
  <si>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</si>
  <si>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</si>
  <si>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</si>
  <si>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</si>
  <si>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</si>
  <si>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</si>
  <si>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</si>
  <si>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</si>
  <si>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</si>
  <si>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</si>
  <si>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</si>
  <si>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</si>
  <si>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</si>
  <si>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</si>
  <si>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</si>
  <si>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</si>
  <si>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</si>
  <si>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</si>
  <si>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</si>
  <si>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</si>
  <si>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</si>
  <si>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</si>
  <si>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</si>
  <si>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</si>
  <si>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</si>
  <si>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</si>
  <si>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</si>
  <si>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</si>
  <si>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</si>
  <si>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</si>
  <si>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</si>
  <si>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</si>
  <si>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</si>
  <si>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</si>
  <si>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</si>
  <si>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</si>
  <si>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</si>
  <si>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</si>
  <si>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</si>
  <si>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</si>
  <si>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</si>
  <si>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</si>
  <si>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</si>
  <si>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</si>
  <si>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</si>
  <si>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</si>
  <si>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</si>
  <si>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</si>
  <si>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</si>
  <si>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</si>
  <si>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</si>
  <si>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</si>
  <si>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</si>
  <si>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</si>
  <si>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</si>
  <si>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</si>
  <si>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</si>
  <si>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</si>
  <si>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</si>
  <si>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</si>
  <si>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</si>
  <si>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</si>
  <si>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</si>
  <si>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</si>
  <si>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</si>
  <si>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</si>
  <si>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</si>
  <si>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</si>
  <si>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</si>
  <si>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</si>
  <si>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</si>
  <si>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</si>
  <si>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</si>
  <si>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</si>
  <si>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</si>
  <si>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</si>
  <si>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</si>
  <si>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</si>
  <si>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</si>
  <si>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</si>
  <si>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</si>
  <si>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</si>
  <si>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</si>
  <si>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</si>
  <si>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</si>
  <si>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</si>
  <si>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</si>
  <si>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</si>
  <si>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</si>
  <si>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</si>
  <si>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</si>
  <si>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</si>
  <si>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</si>
  <si>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</si>
  <si>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</si>
  <si>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</si>
  <si>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</si>
  <si>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</si>
  <si>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</si>
  <si>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</si>
  <si>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</si>
  <si>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</si>
  <si>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</si>
  <si>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</si>
  <si>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</si>
  <si>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</si>
  <si>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</si>
  <si>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</si>
  <si>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</si>
  <si>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</si>
  <si>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</si>
  <si>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</si>
  <si>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</si>
  <si>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</si>
  <si>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</si>
  <si>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</si>
  <si>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</si>
  <si>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</si>
  <si>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</si>
  <si>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</si>
  <si>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</si>
  <si>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</si>
  <si>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</si>
  <si>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</si>
  <si>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</si>
  <si>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</si>
  <si>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</si>
  <si>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</si>
  <si>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</si>
  <si>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</si>
  <si>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</si>
  <si>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</si>
  <si>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</si>
  <si>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</si>
  <si>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</si>
  <si>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</si>
  <si>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</si>
  <si>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</si>
  <si>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</si>
  <si>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</si>
  <si>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</si>
  <si>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</si>
  <si>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</si>
  <si>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</si>
  <si>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</si>
  <si>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</si>
  <si>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</si>
  <si>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</si>
  <si>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</si>
  <si>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</si>
  <si>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</si>
  <si>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</si>
  <si>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</si>
  <si>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</si>
  <si>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</si>
  <si>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</si>
  <si>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</si>
  <si>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</si>
  <si>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</si>
  <si>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</si>
  <si>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</si>
  <si>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</si>
  <si>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</si>
  <si>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</si>
  <si>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</si>
  <si>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</si>
  <si>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</si>
  <si>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</si>
  <si>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</si>
  <si>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</si>
  <si>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</si>
  <si>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</si>
  <si>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</si>
  <si>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</si>
  <si>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</si>
  <si>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</si>
  <si>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</si>
  <si>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</si>
  <si>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</si>
  <si>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</si>
  <si>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</si>
  <si>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</si>
  <si>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</si>
  <si>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</si>
  <si>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</si>
  <si>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</si>
  <si>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</si>
  <si>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</si>
  <si>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</si>
  <si>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</si>
  <si>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</si>
  <si>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</si>
  <si>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</si>
  <si>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</si>
  <si>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</si>
  <si>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</si>
  <si>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</si>
  <si>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</si>
  <si>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</si>
  <si>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</si>
  <si>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</si>
  <si>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</si>
  <si>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</si>
  <si>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</si>
  <si>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</si>
  <si>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</si>
  <si>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</si>
  <si>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</si>
  <si>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</si>
  <si>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</si>
  <si>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</si>
  <si>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</si>
  <si>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</si>
  <si>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</si>
  <si>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</si>
  <si>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</si>
  <si>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</si>
  <si>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</si>
  <si>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</si>
  <si>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</si>
  <si>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</si>
  <si>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</si>
  <si>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</si>
  <si>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</si>
  <si>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</si>
  <si>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</si>
  <si>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</si>
  <si>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</si>
  <si>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</si>
  <si>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</si>
  <si>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</si>
  <si>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</si>
  <si>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</si>
  <si>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</si>
  <si>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</si>
  <si>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</si>
  <si>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</si>
  <si>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</si>
  <si>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</si>
  <si>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</si>
  <si>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</si>
  <si>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</si>
  <si>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</si>
  <si>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</si>
  <si>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</si>
  <si>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</si>
  <si>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</si>
  <si>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</si>
  <si>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</si>
  <si>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</si>
  <si>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</si>
  <si>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</si>
  <si>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</si>
  <si>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</si>
  <si>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</si>
  <si>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</si>
  <si>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</si>
  <si>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</si>
  <si>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</si>
  <si>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</si>
  <si>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</si>
  <si>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</si>
  <si>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</si>
  <si>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</si>
  <si>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</si>
  <si>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</si>
  <si>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</si>
  <si>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</si>
  <si>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</si>
  <si>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</si>
  <si>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</si>
  <si>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</si>
  <si>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</si>
  <si>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</si>
  <si>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</si>
  <si>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</si>
  <si>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</si>
  <si>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</si>
  <si>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</si>
  <si>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</si>
  <si>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</si>
  <si>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</si>
  <si>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</si>
  <si>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</si>
  <si>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</si>
  <si>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</si>
  <si>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</si>
  <si>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</si>
  <si>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</si>
  <si>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</si>
  <si>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</si>
  <si>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</si>
  <si>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</si>
  <si>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</si>
  <si>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</si>
  <si>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</si>
  <si>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</si>
  <si>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</si>
  <si>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</si>
  <si>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</si>
  <si>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</si>
  <si>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</si>
  <si>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</si>
  <si>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</si>
  <si>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</si>
  <si>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</si>
  <si>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</si>
  <si>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</si>
  <si>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</si>
  <si>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</si>
  <si>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</si>
  <si>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</si>
  <si>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</si>
  <si>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</si>
  <si>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</si>
  <si>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</si>
  <si>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</si>
  <si>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</si>
  <si>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</si>
  <si>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</si>
  <si>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</si>
  <si>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</si>
  <si>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</si>
  <si>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</si>
  <si>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</si>
  <si>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</si>
  <si>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</si>
  <si>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</si>
  <si>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</si>
  <si>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</si>
  <si>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</si>
  <si>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</si>
  <si>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</si>
  <si>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</si>
  <si>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</si>
  <si>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</si>
  <si>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</si>
  <si>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</si>
  <si>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</si>
  <si>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</si>
  <si>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</si>
  <si>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</si>
  <si>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</si>
  <si>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</si>
  <si>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</si>
  <si>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</si>
  <si>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</si>
  <si>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</si>
  <si>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</si>
  <si>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</si>
  <si>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</si>
  <si>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</si>
  <si>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</si>
  <si>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</si>
  <si>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</si>
  <si>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</si>
  <si>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</si>
  <si>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</si>
  <si>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</si>
  <si>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</si>
  <si>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</si>
  <si>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</si>
  <si>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</si>
  <si>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</si>
  <si>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</si>
  <si>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</si>
  <si>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</si>
  <si>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</si>
  <si>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</si>
  <si>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</si>
  <si>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</si>
  <si>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</si>
  <si>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</si>
  <si>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</si>
  <si>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</si>
  <si>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</si>
  <si>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</si>
  <si>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</si>
  <si>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</si>
  <si>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</si>
  <si>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</si>
  <si>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</si>
  <si>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</si>
  <si>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</si>
  <si>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</si>
  <si>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</si>
  <si>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</si>
  <si>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</si>
  <si>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</si>
  <si>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</si>
  <si>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</si>
  <si>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</si>
  <si>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</si>
  <si>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</si>
  <si>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</si>
  <si>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</si>
  <si>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</si>
  <si>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</si>
  <si>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</si>
  <si>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</si>
  <si>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</si>
  <si>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</si>
  <si>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</si>
  <si>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</si>
  <si>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</si>
  <si>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</si>
  <si>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</si>
  <si>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</si>
  <si>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</si>
  <si>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</si>
  <si>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</si>
  <si>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</si>
  <si>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</si>
  <si>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</si>
  <si>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</si>
  <si>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</si>
  <si>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</si>
  <si>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</si>
  <si>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</si>
  <si>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</si>
  <si>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</si>
  <si>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</si>
  <si>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</si>
  <si>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</si>
  <si>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</si>
  <si>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</si>
  <si>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</si>
  <si>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</si>
  <si>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</si>
  <si>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</si>
  <si>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</si>
  <si>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</si>
  <si>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</si>
  <si>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</si>
  <si>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</si>
  <si>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</si>
  <si>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</si>
  <si>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</si>
  <si>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</si>
  <si>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</si>
  <si>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</si>
  <si>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</si>
  <si>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</si>
  <si>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</si>
  <si>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</si>
  <si>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</si>
  <si>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</si>
  <si>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</si>
  <si>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</si>
  <si>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</si>
  <si>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</si>
  <si>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</si>
  <si>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</si>
  <si>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</si>
  <si>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</si>
  <si>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</si>
  <si>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</si>
  <si>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</si>
  <si>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</si>
  <si>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</si>
  <si>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</si>
  <si>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</si>
  <si>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</si>
  <si>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</si>
  <si>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</si>
  <si>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</si>
  <si>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</si>
  <si>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</si>
  <si>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</si>
  <si>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</si>
  <si>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</si>
  <si>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</si>
  <si>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</si>
  <si>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</si>
  <si>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</si>
  <si>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</si>
  <si>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</si>
  <si>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</si>
  <si>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</si>
  <si>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</si>
  <si>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</si>
  <si>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</si>
  <si>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</si>
  <si>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</si>
  <si>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</si>
  <si>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</si>
  <si>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</si>
  <si>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</si>
  <si>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</si>
  <si>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</si>
  <si>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</si>
  <si>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</si>
  <si>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</si>
  <si>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</si>
  <si>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</si>
  <si>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</si>
  <si>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</si>
  <si>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</si>
  <si>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</si>
  <si>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</si>
  <si>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</si>
  <si>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</si>
  <si>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</si>
  <si>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</si>
  <si>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</si>
  <si>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</si>
  <si>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</si>
  <si>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</si>
  <si>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</si>
  <si>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</si>
  <si>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</si>
  <si>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</si>
  <si>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</si>
  <si>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</si>
  <si>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</si>
  <si>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</si>
  <si>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</si>
  <si>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</si>
  <si>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</si>
  <si>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</si>
  <si>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</si>
  <si>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</si>
  <si>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</si>
  <si>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</si>
  <si>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</si>
  <si>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</si>
  <si>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</si>
  <si>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</si>
  <si>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</si>
  <si>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</si>
  <si>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</si>
  <si>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</si>
  <si>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</si>
  <si>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</si>
  <si>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</si>
  <si>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</si>
  <si>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</si>
  <si>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</si>
  <si>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</si>
  <si>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</si>
  <si>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</si>
  <si>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</si>
  <si>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</si>
  <si>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</si>
  <si>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</si>
  <si>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</si>
  <si>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</si>
  <si>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</si>
  <si>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</si>
  <si>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</si>
  <si>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</si>
  <si>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</si>
  <si>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</si>
  <si>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</si>
  <si>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</si>
  <si>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</si>
  <si>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</si>
  <si>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</si>
  <si>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</si>
  <si>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</si>
  <si>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</si>
  <si>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</si>
  <si>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</si>
  <si>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</si>
  <si>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</si>
  <si>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</si>
  <si>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</si>
  <si>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</si>
  <si>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</si>
  <si>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</si>
  <si>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</si>
  <si>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</si>
  <si>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</si>
  <si>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</si>
  <si>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</si>
  <si>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</si>
  <si>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</si>
  <si>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</si>
  <si>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</si>
  <si>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</si>
  <si>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</si>
  <si>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</si>
  <si>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</si>
  <si>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</si>
  <si>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</si>
  <si>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</si>
  <si>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</si>
  <si>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</si>
  <si>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</si>
  <si>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</si>
  <si>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</si>
  <si>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</si>
  <si>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</si>
  <si>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</si>
  <si>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</si>
  <si>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</si>
  <si>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</si>
  <si>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</si>
  <si>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</si>
  <si>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</si>
  <si>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</si>
  <si>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</si>
  <si>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</si>
  <si>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</si>
  <si>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</si>
  <si>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</si>
  <si>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</si>
  <si>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</si>
  <si>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</si>
  <si>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</si>
  <si>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</si>
  <si>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</si>
  <si>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</si>
  <si>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</si>
  <si>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</si>
  <si>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</si>
  <si>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</si>
  <si>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</si>
  <si>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</si>
  <si>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</si>
  <si>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</si>
  <si>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</si>
  <si>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</si>
  <si>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</si>
  <si>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</si>
  <si>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</si>
  <si>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</si>
  <si>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</si>
  <si>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</si>
  <si>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</si>
  <si>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</si>
  <si>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</si>
  <si>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</si>
  <si>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</si>
  <si>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</si>
  <si>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</si>
  <si>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</si>
  <si>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</si>
  <si>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</si>
  <si>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</si>
  <si>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</si>
  <si>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</si>
  <si>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</si>
  <si>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</si>
  <si>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</si>
  <si>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</si>
  <si>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</si>
  <si>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</si>
  <si>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</si>
  <si>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</si>
  <si>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</si>
  <si>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</si>
  <si>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</si>
  <si>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</si>
  <si>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</si>
  <si>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</si>
  <si>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</si>
  <si>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</si>
  <si>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</si>
  <si>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</si>
  <si>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</si>
  <si>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</si>
  <si>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</si>
  <si>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</si>
  <si>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</si>
  <si>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</si>
  <si>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</si>
  <si>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</si>
  <si>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</si>
  <si>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</si>
  <si>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</si>
  <si>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</si>
  <si>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</si>
  <si>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</si>
  <si>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</si>
  <si>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</si>
  <si>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</si>
  <si>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</si>
  <si>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</si>
  <si>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</si>
  <si>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</si>
  <si>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</si>
  <si>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</si>
  <si>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</si>
  <si>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</si>
  <si>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</si>
  <si>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</si>
  <si>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</si>
  <si>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</si>
  <si>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</si>
  <si>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</si>
  <si>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</si>
  <si>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</si>
  <si>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</si>
  <si>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</si>
  <si>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</si>
  <si>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</si>
  <si>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</si>
  <si>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</si>
  <si>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</si>
  <si>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</si>
  <si>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</si>
  <si>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</si>
  <si>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</si>
  <si>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</si>
  <si>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</si>
  <si>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</si>
  <si>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</si>
  <si>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</si>
  <si>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</si>
  <si>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</si>
  <si>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</si>
  <si>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</si>
  <si>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</si>
  <si>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</si>
  <si>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</si>
  <si>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</si>
  <si>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</si>
  <si>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</si>
  <si>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</si>
  <si>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</si>
  <si>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</si>
  <si>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</si>
  <si>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</si>
  <si>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</si>
  <si>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</si>
  <si>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</si>
  <si>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</si>
  <si>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</si>
  <si>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</si>
  <si>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</si>
  <si>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</si>
  <si>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</si>
  <si>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</si>
  <si>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</si>
  <si>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</si>
  <si>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</si>
  <si>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</si>
  <si>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</si>
  <si>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</si>
  <si>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</si>
  <si>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</si>
  <si>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</si>
  <si>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</si>
  <si>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</si>
  <si>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</si>
  <si>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</si>
  <si>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</si>
  <si>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</si>
  <si>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</si>
  <si>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</si>
  <si>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</si>
  <si>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</si>
  <si>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</si>
  <si>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</si>
  <si>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</si>
  <si>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</si>
  <si>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</si>
  <si>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</si>
  <si>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</si>
  <si>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</si>
  <si>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</si>
  <si>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</si>
  <si>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</si>
  <si>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</si>
  <si>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</si>
  <si>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</si>
  <si>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</si>
  <si>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</si>
  <si>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</si>
  <si>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</si>
  <si>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</si>
  <si>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</si>
  <si>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</si>
  <si>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</si>
  <si>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</si>
  <si>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</si>
  <si>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</si>
  <si>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</si>
  <si>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</si>
  <si>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</si>
  <si>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</si>
  <si>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</si>
  <si>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</si>
  <si>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</si>
  <si>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</si>
  <si>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</si>
  <si>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</si>
  <si>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</si>
  <si>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</si>
  <si>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</si>
  <si>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</si>
  <si>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</si>
  <si>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</si>
  <si>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</si>
  <si>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</si>
  <si>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</si>
  <si>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</si>
  <si>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</si>
  <si>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</si>
  <si>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</si>
  <si>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</si>
  <si>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</si>
  <si>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</si>
  <si>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</si>
  <si>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</si>
  <si>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</si>
  <si>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</si>
  <si>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</si>
  <si>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</si>
  <si>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</si>
  <si>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</si>
  <si>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</si>
  <si>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</si>
  <si>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</si>
  <si>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</si>
  <si>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</si>
  <si>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</si>
  <si>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</si>
  <si>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</si>
  <si>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</si>
  <si>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</si>
  <si>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</si>
  <si>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</si>
  <si>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</si>
  <si>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</si>
  <si>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</si>
  <si>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</si>
  <si>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</si>
  <si>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</si>
  <si>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</si>
  <si>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</si>
  <si>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</si>
  <si>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</si>
  <si>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</si>
  <si>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</si>
  <si>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</si>
  <si>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</si>
  <si>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</si>
  <si>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</si>
  <si>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</si>
  <si>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</si>
  <si>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</si>
  <si>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</si>
  <si>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</si>
  <si>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</si>
  <si>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</si>
  <si>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</si>
  <si>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</si>
  <si>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</si>
  <si>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</si>
  <si>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</si>
  <si>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</si>
  <si>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</si>
  <si>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</si>
  <si>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</si>
  <si>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</si>
  <si>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</si>
  <si>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</si>
  <si>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</si>
  <si>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</si>
  <si>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</si>
  <si>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</si>
  <si>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</si>
  <si>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</si>
  <si>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</si>
  <si>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</si>
  <si>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</si>
  <si>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</si>
  <si>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</si>
  <si>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</si>
  <si>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</si>
  <si>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</si>
  <si>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</si>
  <si>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</si>
  <si>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</si>
  <si>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</si>
  <si>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</si>
  <si>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</si>
  <si>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</si>
  <si>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</si>
  <si>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</si>
  <si>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</si>
  <si>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</si>
  <si>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</si>
  <si>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</si>
  <si>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</si>
  <si>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</si>
  <si>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</si>
  <si>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</si>
  <si>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</si>
  <si>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</si>
  <si>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</si>
  <si>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</si>
  <si>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</si>
  <si>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</si>
  <si>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</si>
  <si>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</si>
  <si>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</si>
  <si>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</si>
  <si>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</si>
  <si>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</si>
  <si>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</si>
  <si>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</si>
  <si>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</si>
  <si>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</si>
  <si>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</si>
  <si>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</si>
  <si>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</si>
  <si>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</si>
  <si>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</si>
  <si>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</si>
  <si>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</si>
  <si>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</si>
  <si>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</si>
  <si>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</si>
  <si>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</si>
  <si>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</si>
  <si>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</si>
  <si>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</si>
  <si>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</si>
  <si>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</si>
  <si>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</si>
  <si>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</si>
  <si>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</si>
  <si>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</si>
  <si>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</si>
  <si>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</si>
  <si>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</si>
  <si>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</si>
  <si>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</si>
  <si>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</si>
  <si>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</si>
  <si>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</si>
  <si>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</si>
  <si>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</si>
  <si>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</si>
  <si>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</si>
  <si>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</si>
  <si>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</si>
  <si>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</si>
  <si>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</si>
  <si>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</si>
  <si>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</si>
  <si>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</si>
  <si>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</si>
  <si>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</si>
  <si>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</si>
  <si>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</si>
  <si>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</si>
  <si>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</si>
  <si>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</si>
  <si>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</si>
  <si>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</si>
  <si>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</si>
  <si>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</si>
  <si>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</si>
  <si>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</si>
  <si>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</si>
  <si>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</si>
  <si>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</si>
  <si>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</si>
  <si>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</si>
  <si>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</si>
  <si>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</si>
  <si>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</si>
  <si>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</si>
  <si>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</si>
  <si>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</si>
  <si>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</si>
  <si>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</si>
  <si>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</si>
  <si>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</si>
  <si>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</si>
  <si>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</si>
  <si>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</si>
  <si>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</si>
  <si>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</si>
  <si>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</si>
  <si>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</si>
  <si>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</si>
  <si>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</si>
  <si>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</si>
  <si>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</si>
  <si>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</si>
  <si>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</si>
  <si>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</si>
  <si>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</si>
  <si>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</si>
  <si>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</si>
  <si>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</si>
  <si>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</si>
  <si>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</si>
  <si>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</si>
  <si>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</si>
  <si>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</si>
  <si>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</si>
  <si>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</si>
  <si>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</si>
  <si>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</si>
  <si>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</si>
  <si>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</si>
  <si>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</si>
  <si>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</si>
  <si>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</si>
  <si>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</si>
  <si>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</si>
  <si>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</si>
  <si>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</si>
  <si>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</si>
  <si>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</si>
  <si>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</si>
  <si>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</si>
  <si>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</si>
  <si>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</si>
  <si>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</si>
  <si>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</si>
  <si>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</si>
  <si>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</si>
  <si>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</si>
  <si>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</si>
  <si>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</si>
  <si>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</si>
  <si>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</si>
  <si>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</si>
  <si>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</si>
  <si>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</si>
  <si>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</si>
  <si>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</si>
  <si>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</si>
  <si>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</si>
  <si>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</si>
  <si>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</si>
  <si>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</si>
  <si>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</si>
  <si>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</si>
  <si>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</si>
  <si>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</si>
  <si>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</si>
  <si>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</si>
  <si>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</si>
  <si>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</si>
  <si>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</si>
  <si>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</si>
  <si>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</si>
  <si>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</si>
  <si>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</si>
  <si>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</si>
  <si>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</si>
  <si>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</si>
  <si>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</si>
  <si>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</si>
  <si>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</si>
  <si>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</si>
  <si>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</si>
  <si>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</si>
  <si>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</si>
  <si>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</si>
  <si>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</si>
  <si>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</si>
  <si>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</si>
  <si>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</si>
  <si>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</si>
  <si>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</si>
  <si>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</si>
  <si>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</si>
  <si>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</si>
  <si>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</si>
  <si>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</si>
  <si>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</si>
  <si>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</si>
  <si>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</si>
  <si>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</si>
  <si>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</si>
  <si>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</si>
  <si>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</si>
  <si>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</si>
  <si>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</si>
  <si>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</si>
  <si>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</si>
  <si>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</si>
  <si>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</si>
  <si>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</si>
  <si>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</si>
  <si>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</si>
  <si>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</si>
  <si>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</si>
  <si>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</si>
  <si>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</si>
  <si>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</si>
  <si>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</si>
  <si>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</si>
  <si>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</si>
  <si>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</si>
  <si>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</si>
  <si>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</si>
  <si>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</si>
  <si>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</si>
  <si>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</si>
  <si>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</si>
  <si>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</si>
  <si>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</si>
  <si>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</si>
  <si>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</si>
  <si>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</si>
  <si>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</si>
  <si>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</si>
  <si>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</si>
  <si>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</si>
  <si>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</si>
  <si>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</si>
  <si>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</si>
  <si>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</si>
  <si>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</si>
  <si>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</si>
  <si>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</si>
  <si>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</si>
  <si>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</si>
  <si>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</si>
  <si>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</si>
  <si>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</si>
  <si>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</si>
  <si>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</si>
  <si>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</si>
  <si>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</si>
  <si>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</si>
  <si>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</si>
  <si>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</si>
  <si>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</si>
  <si>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</si>
  <si>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</si>
  <si>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</si>
  <si>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</si>
  <si>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</si>
  <si>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</si>
  <si>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</si>
  <si>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</si>
  <si>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</si>
  <si>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</si>
  <si>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</si>
  <si>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</si>
  <si>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</si>
  <si>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</si>
  <si>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</si>
  <si>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</si>
  <si>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</si>
  <si>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</si>
  <si>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</si>
  <si>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</si>
  <si>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</si>
  <si>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</si>
  <si>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</si>
  <si>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</si>
  <si>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</si>
  <si>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</si>
  <si>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</si>
  <si>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</si>
  <si>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</si>
  <si>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</si>
  <si>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</si>
  <si>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</si>
  <si>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</si>
  <si>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</si>
  <si>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</si>
  <si>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</si>
  <si>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</si>
  <si>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</si>
  <si>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</si>
  <si>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</si>
  <si>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</si>
  <si>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</si>
  <si>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</si>
  <si>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</si>
  <si>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</si>
  <si>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</si>
  <si>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</si>
  <si>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</si>
  <si>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</si>
  <si>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</si>
  <si>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</si>
  <si>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</si>
  <si>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</si>
  <si>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</si>
  <si>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</si>
  <si>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</si>
  <si>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</si>
  <si>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</si>
  <si>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</si>
  <si>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</si>
  <si>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</si>
  <si>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</si>
  <si>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</si>
  <si>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</si>
  <si>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</si>
  <si>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</si>
  <si>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</si>
  <si>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</si>
  <si>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</si>
  <si>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</si>
  <si>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</si>
  <si>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</si>
  <si>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</si>
  <si>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</si>
  <si>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</si>
  <si>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</si>
  <si>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</si>
  <si>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</si>
  <si>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</si>
  <si>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</si>
  <si>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</si>
  <si>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</si>
  <si>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</si>
  <si>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</si>
  <si>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</si>
  <si>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</si>
  <si>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</si>
  <si>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</si>
  <si>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</si>
  <si>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</si>
  <si>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</si>
  <si>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</si>
  <si>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</si>
  <si>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</si>
  <si>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</si>
  <si>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</si>
  <si>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</si>
  <si>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</si>
  <si>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</si>
  <si>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</si>
  <si>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</si>
  <si>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</si>
  <si>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</si>
  <si>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</si>
  <si>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</si>
  <si>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</si>
  <si>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</si>
  <si>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</si>
  <si>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</si>
  <si>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</si>
  <si>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</si>
  <si>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</si>
  <si>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</si>
  <si>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</si>
  <si>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</si>
  <si>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</si>
  <si>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</si>
  <si>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</si>
  <si>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</si>
  <si>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</si>
  <si>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</si>
  <si>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</si>
  <si>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</si>
  <si>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</si>
  <si>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</si>
  <si>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</si>
  <si>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</si>
  <si>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</si>
  <si>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</si>
  <si>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</si>
  <si>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</si>
  <si>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</si>
  <si>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</si>
  <si>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</si>
  <si>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</si>
  <si>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</si>
  <si>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</si>
  <si>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</si>
  <si>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</si>
  <si>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</si>
  <si>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</si>
  <si>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</si>
  <si>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</si>
  <si>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</si>
  <si>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</si>
  <si>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</si>
  <si>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</si>
  <si>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</si>
  <si>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</si>
  <si>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</si>
  <si>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</si>
  <si>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</si>
  <si>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</si>
  <si>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</si>
  <si>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</si>
  <si>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</si>
  <si>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</si>
  <si>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</si>
  <si>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</si>
  <si>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</si>
  <si>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</si>
  <si>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</si>
  <si>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</si>
  <si>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</si>
  <si>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</si>
  <si>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</si>
  <si>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</si>
  <si>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</si>
  <si>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</si>
  <si>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</si>
  <si>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</si>
  <si>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</si>
  <si>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</si>
  <si>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</si>
  <si>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</si>
  <si>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</si>
  <si>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</si>
  <si>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</si>
  <si>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</si>
  <si>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</si>
  <si>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</si>
  <si>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</si>
  <si>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</si>
  <si>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</si>
  <si>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</si>
  <si>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</si>
  <si>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</si>
  <si>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</si>
  <si>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</si>
  <si>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</si>
  <si>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</si>
  <si>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</si>
  <si>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</si>
  <si>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</si>
  <si>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</si>
  <si>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</si>
  <si>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</si>
  <si>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</si>
  <si>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</si>
  <si>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</si>
  <si>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</si>
  <si>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</si>
  <si>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</si>
  <si>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</si>
  <si>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</si>
  <si>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</si>
  <si>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</si>
  <si>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</si>
  <si>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</si>
  <si>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</si>
  <si>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</si>
  <si>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</si>
  <si>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</si>
  <si>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</si>
  <si>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</si>
  <si>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</si>
  <si>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</si>
  <si>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</si>
  <si>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</si>
  <si>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</si>
  <si>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</si>
  <si>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</si>
  <si>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</si>
  <si>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</si>
  <si>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</si>
  <si>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</si>
  <si>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</si>
  <si>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</si>
  <si>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</si>
  <si>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</si>
  <si>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</si>
  <si>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</si>
  <si>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</si>
  <si>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</si>
  <si>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</si>
  <si>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</si>
  <si>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</si>
  <si>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</si>
  <si>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</si>
  <si>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</si>
  <si>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</si>
  <si>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</si>
  <si>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</si>
  <si>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</si>
  <si>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</si>
  <si>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</si>
  <si>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</si>
  <si>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</si>
  <si>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</si>
  <si>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</si>
  <si>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</si>
  <si>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</si>
  <si>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</si>
  <si>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</si>
  <si>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</si>
  <si>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</si>
  <si>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</si>
  <si>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</si>
  <si>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</si>
  <si>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</si>
  <si>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</si>
  <si>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</si>
  <si>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</si>
  <si>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</si>
  <si>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</si>
  <si>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</si>
  <si>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</si>
  <si>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</si>
  <si>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</si>
  <si>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</si>
  <si>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</si>
  <si>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</si>
  <si>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</si>
  <si>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</si>
  <si>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</si>
  <si>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</si>
  <si>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</si>
  <si>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</si>
  <si>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</si>
  <si>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</si>
  <si>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</si>
  <si>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</si>
  <si>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</si>
  <si>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</si>
  <si>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</si>
  <si>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</si>
  <si>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</si>
  <si>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</si>
  <si>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</si>
  <si>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</si>
  <si>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</si>
  <si>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</si>
  <si>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</si>
  <si>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</si>
  <si>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</si>
  <si>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</si>
  <si>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</si>
  <si>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</si>
  <si>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</si>
  <si>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</si>
  <si>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</si>
  <si>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</si>
  <si>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</si>
  <si>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</si>
  <si>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</si>
  <si>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</si>
  <si>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</si>
  <si>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</si>
  <si>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</si>
  <si>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</si>
  <si>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</si>
  <si>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</si>
  <si>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</si>
  <si>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</si>
  <si>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</si>
  <si>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</si>
  <si>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</si>
  <si>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</si>
  <si>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</si>
  <si>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</si>
  <si>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</si>
  <si>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</si>
  <si>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</si>
  <si>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</si>
  <si>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</si>
  <si>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</si>
  <si>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</si>
  <si>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</si>
  <si>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</si>
  <si>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</si>
  <si>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</si>
  <si>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</si>
  <si>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</si>
  <si>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</si>
  <si>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</si>
  <si>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</si>
  <si>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</si>
  <si>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</si>
  <si>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</si>
  <si>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</si>
  <si>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</si>
  <si>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</si>
  <si>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</si>
  <si>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</si>
  <si>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</si>
  <si>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</si>
  <si>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</si>
  <si>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</si>
  <si>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</si>
  <si>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</si>
  <si>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</si>
  <si>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</si>
  <si>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</si>
  <si>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</si>
  <si>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</si>
  <si>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</si>
  <si>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</si>
  <si>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</si>
  <si>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</si>
  <si>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</si>
  <si>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</si>
  <si>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</si>
  <si>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</si>
  <si>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</si>
  <si>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</si>
  <si>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</si>
  <si>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</si>
  <si>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</si>
  <si>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</si>
  <si>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</si>
  <si>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</si>
  <si>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</si>
  <si>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</si>
  <si>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</si>
  <si>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</si>
  <si>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</si>
  <si>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</si>
  <si>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</si>
  <si>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</si>
  <si>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</si>
  <si>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</si>
  <si>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</si>
  <si>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</si>
  <si>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</si>
  <si>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</si>
  <si>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</si>
  <si>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</si>
  <si>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</si>
  <si>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</si>
  <si>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</si>
  <si>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</si>
  <si>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</si>
  <si>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</si>
  <si>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</si>
  <si>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</si>
  <si>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</si>
  <si>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</si>
  <si>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</si>
  <si>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</si>
  <si>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</si>
  <si>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</si>
  <si>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</si>
  <si>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</si>
  <si>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</si>
  <si>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</si>
  <si>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</si>
  <si>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</si>
  <si>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</si>
  <si>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</si>
  <si>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</si>
  <si>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</si>
  <si>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</si>
  <si>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</si>
  <si>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</si>
  <si>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</si>
  <si>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</si>
  <si>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</si>
  <si>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</si>
  <si>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</si>
  <si>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</si>
  <si>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</si>
  <si>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</si>
  <si>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</si>
  <si>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</si>
  <si>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</si>
  <si>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</si>
  <si>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</si>
  <si>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</si>
  <si>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</si>
  <si>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</si>
  <si>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</si>
  <si>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</si>
  <si>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</si>
  <si>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</si>
  <si>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</si>
  <si>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</si>
  <si>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</si>
  <si>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</si>
  <si>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</si>
  <si>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</si>
  <si>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</si>
  <si>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</si>
  <si>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</si>
  <si>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</si>
  <si>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</si>
  <si>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</si>
  <si>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</si>
  <si>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</si>
  <si>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</si>
  <si>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</si>
  <si>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</si>
  <si>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</si>
  <si>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</si>
  <si>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</si>
  <si>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</si>
  <si>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</si>
  <si>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</si>
  <si>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</si>
  <si>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</si>
  <si>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</si>
  <si>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</si>
  <si>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</si>
  <si>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</si>
  <si>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</si>
  <si>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</si>
  <si>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</si>
  <si>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</si>
  <si>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</si>
  <si>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</si>
  <si>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</si>
  <si>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</si>
  <si>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</si>
  <si>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</si>
  <si>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</si>
  <si>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</si>
  <si>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</si>
  <si>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</si>
  <si>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</si>
  <si>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</si>
  <si>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</si>
  <si>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</si>
  <si>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</si>
  <si>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</si>
  <si>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</si>
  <si>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</si>
  <si>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</si>
  <si>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</si>
  <si>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</si>
  <si>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</si>
  <si>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</si>
  <si>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</si>
  <si>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</si>
  <si>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</si>
  <si>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</si>
  <si>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</si>
  <si>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</si>
  <si>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</si>
  <si>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</si>
  <si>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</si>
  <si>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</si>
  <si>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</si>
  <si>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</si>
  <si>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</si>
  <si>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</si>
  <si>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</si>
  <si>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</si>
  <si>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</si>
  <si>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</si>
  <si>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</si>
  <si>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</si>
  <si>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</si>
  <si>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</si>
  <si>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</si>
  <si>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</si>
  <si>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</si>
  <si>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</si>
  <si>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</si>
  <si>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</si>
  <si>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</si>
  <si>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</si>
  <si>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</si>
  <si>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</si>
  <si>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</si>
  <si>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</si>
  <si>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</si>
  <si>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</si>
  <si>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</si>
  <si>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</si>
  <si>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</si>
  <si>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</si>
  <si>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</si>
  <si>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</si>
  <si>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</si>
  <si>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</si>
  <si>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</si>
  <si>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</si>
  <si>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</si>
  <si>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</si>
  <si>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</si>
  <si>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</si>
  <si>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</si>
  <si>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</si>
  <si>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</si>
  <si>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</si>
  <si>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</si>
  <si>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</si>
  <si>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</si>
  <si>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</si>
  <si>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</si>
  <si>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</si>
  <si>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</si>
  <si>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</si>
  <si>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</si>
  <si>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</si>
  <si>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</si>
  <si>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</si>
  <si>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</si>
  <si>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</si>
  <si>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</si>
  <si>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</si>
  <si>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</si>
  <si>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</si>
  <si>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</si>
  <si>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</si>
  <si>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</si>
  <si>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</si>
  <si>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</si>
  <si>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</si>
  <si>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</si>
  <si>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</si>
  <si>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</si>
  <si>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</si>
  <si>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</si>
  <si>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</si>
  <si>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</si>
  <si>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</si>
  <si>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</si>
  <si>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</si>
  <si>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</si>
  <si>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</si>
  <si>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</si>
  <si>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</si>
  <si>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</si>
  <si>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</si>
  <si>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</si>
  <si>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</si>
  <si>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</si>
  <si>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</si>
  <si>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</si>
  <si>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</si>
  <si>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</si>
  <si>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</si>
  <si>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</si>
  <si>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</si>
  <si>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</si>
  <si>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</si>
  <si>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</si>
  <si>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</si>
  <si>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</si>
  <si>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</si>
  <si>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</si>
  <si>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</si>
  <si>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</si>
  <si>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</si>
  <si>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</si>
  <si>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</si>
  <si>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</si>
  <si>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</si>
  <si>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</si>
  <si>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</si>
  <si>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</si>
  <si>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</si>
  <si>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</si>
  <si>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</si>
  <si>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</si>
  <si>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</si>
  <si>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</si>
  <si>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</si>
  <si>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</si>
  <si>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</si>
  <si>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</si>
  <si>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</si>
  <si>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</si>
  <si>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</si>
  <si>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</si>
  <si>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</si>
  <si>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</si>
  <si>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</si>
  <si>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</si>
  <si>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</si>
  <si>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</si>
  <si>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</si>
  <si>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</si>
  <si>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</si>
  <si>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</si>
  <si>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</si>
  <si>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</si>
  <si>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</si>
  <si>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</si>
  <si>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</si>
  <si>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</si>
  <si>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</si>
  <si>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</si>
  <si>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</si>
  <si>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</si>
  <si>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</si>
  <si>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</si>
  <si>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</si>
  <si>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</si>
  <si>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</si>
  <si>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</si>
  <si>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</si>
  <si>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</si>
  <si>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</si>
  <si>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</si>
  <si>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</si>
  <si>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</si>
  <si>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</si>
  <si>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</si>
  <si>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</si>
  <si>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</si>
  <si>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</si>
  <si>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</si>
  <si>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</si>
  <si>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</si>
  <si>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</si>
  <si>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</si>
  <si>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</si>
  <si>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</si>
  <si>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</si>
  <si>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</si>
  <si>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</si>
  <si>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</si>
  <si>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</si>
  <si>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</si>
  <si>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</si>
  <si>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</si>
  <si>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</si>
  <si>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</si>
  <si>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</si>
  <si>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</si>
  <si>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</si>
  <si>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</si>
  <si>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</si>
  <si>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</si>
  <si>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</si>
  <si>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</si>
  <si>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</si>
  <si>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</si>
  <si>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</si>
  <si>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</si>
  <si>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</si>
  <si>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</si>
  <si>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</si>
  <si>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</si>
  <si>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</si>
  <si>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</si>
  <si>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</si>
  <si>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</si>
  <si>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</si>
  <si>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</si>
  <si>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</si>
  <si>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</si>
  <si>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</si>
  <si>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</si>
  <si>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</si>
  <si>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</si>
  <si>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</si>
  <si>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</si>
  <si>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</si>
  <si>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</si>
  <si>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</si>
  <si>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</si>
  <si>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</si>
  <si>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</si>
  <si>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</si>
  <si>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</si>
  <si>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</si>
  <si>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</si>
  <si>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</si>
  <si>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</si>
  <si>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</si>
  <si>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</si>
  <si>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</si>
  <si>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</si>
  <si>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</si>
  <si>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</si>
  <si>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</si>
  <si>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</si>
  <si>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</si>
  <si>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</si>
  <si>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</si>
  <si>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</si>
  <si>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</si>
  <si>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</si>
  <si>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</si>
  <si>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</si>
  <si>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</si>
  <si>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</si>
  <si>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</si>
  <si>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</si>
  <si>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</si>
  <si>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</si>
  <si>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</si>
  <si>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</si>
  <si>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</si>
  <si>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</si>
  <si>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</si>
  <si>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</si>
  <si>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</si>
  <si>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</si>
  <si>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</si>
  <si>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</si>
  <si>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</si>
  <si>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</si>
  <si>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</si>
  <si>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</si>
  <si>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</si>
  <si>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</si>
  <si>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</si>
  <si>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</si>
  <si>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</si>
  <si>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</si>
  <si>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</si>
  <si>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</si>
  <si>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</si>
  <si>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</si>
  <si>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</si>
  <si>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</si>
  <si>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</si>
  <si>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</si>
  <si>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</si>
  <si>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</si>
  <si>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</si>
  <si>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</si>
  <si>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</si>
  <si>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</si>
  <si>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</si>
  <si>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</si>
  <si>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</si>
  <si>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</si>
  <si>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</si>
  <si>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</si>
  <si>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</si>
  <si>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</si>
  <si>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</si>
  <si>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</si>
  <si>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</si>
  <si>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</si>
  <si>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</si>
  <si>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</si>
  <si>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</si>
  <si>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</si>
  <si>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</si>
  <si>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</si>
  <si>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</si>
  <si>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</si>
  <si>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</si>
  <si>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</si>
  <si>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</si>
  <si>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</si>
  <si>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</si>
  <si>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</si>
  <si>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</si>
  <si>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</si>
  <si>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</si>
  <si>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</si>
  <si>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</si>
  <si>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</si>
  <si>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</si>
  <si>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</si>
  <si>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</si>
  <si>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</si>
  <si>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</si>
  <si>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</si>
  <si>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</si>
  <si>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</si>
  <si>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</si>
  <si>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</si>
  <si>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</si>
  <si>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</si>
  <si>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</si>
  <si>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</si>
  <si>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</si>
  <si>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</si>
  <si>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</si>
  <si>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</si>
  <si>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</si>
  <si>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</si>
  <si>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</si>
  <si>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</si>
  <si>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</si>
  <si>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</si>
  <si>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</si>
  <si>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</si>
  <si>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</si>
  <si>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</si>
  <si>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</si>
  <si>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</si>
  <si>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</si>
  <si>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</si>
  <si>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</si>
  <si>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</si>
  <si>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</si>
  <si>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</si>
  <si>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</si>
  <si>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</si>
  <si>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</si>
  <si>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</si>
  <si>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</si>
  <si>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</si>
  <si>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</si>
  <si>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</si>
  <si>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</si>
  <si>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</si>
  <si>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</si>
  <si>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</si>
  <si>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</si>
  <si>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</si>
  <si>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</si>
  <si>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</si>
  <si>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</si>
  <si>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</si>
  <si>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</si>
  <si>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</si>
  <si>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</si>
  <si>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</si>
  <si>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</si>
  <si>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</si>
  <si>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</si>
  <si>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</si>
  <si>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</si>
  <si>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</si>
  <si>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</si>
  <si>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</si>
  <si>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</si>
  <si>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</si>
  <si>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</si>
  <si>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</si>
  <si>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</si>
  <si>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</si>
  <si>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</si>
  <si>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</si>
  <si>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</si>
  <si>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</si>
  <si>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</si>
  <si>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</si>
  <si>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</si>
  <si>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</si>
  <si>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</si>
  <si>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</si>
  <si>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</si>
  <si>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</si>
  <si>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</si>
  <si>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</si>
  <si>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</si>
  <si>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</si>
  <si>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</si>
  <si>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</si>
  <si>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</si>
  <si>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</si>
  <si>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</si>
  <si>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</si>
  <si>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</si>
  <si>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</si>
  <si>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</si>
  <si>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</si>
  <si>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</si>
  <si>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</si>
  <si>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</si>
  <si>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</si>
  <si>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</si>
  <si>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</si>
  <si>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</si>
  <si>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</si>
  <si>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</si>
  <si>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</si>
  <si>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</si>
  <si>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</si>
  <si>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</si>
  <si>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</si>
  <si>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</si>
  <si>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</si>
  <si>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</si>
  <si>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</si>
  <si>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</si>
  <si>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</si>
  <si>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</si>
  <si>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</si>
  <si>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</si>
  <si>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</si>
  <si>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</si>
  <si>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</si>
  <si>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</si>
  <si>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</si>
  <si>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</si>
  <si>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</si>
  <si>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</si>
  <si>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</si>
  <si>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</si>
  <si>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</si>
  <si>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</si>
  <si>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</si>
  <si>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</si>
  <si>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</si>
  <si>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</si>
  <si>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</si>
  <si>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</si>
  <si>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</si>
  <si>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</si>
  <si>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</si>
  <si>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</si>
  <si>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</si>
  <si>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</si>
  <si>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</si>
  <si>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</si>
  <si>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</si>
  <si>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</si>
  <si>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</si>
  <si>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</si>
  <si>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</si>
  <si>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</si>
  <si>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</si>
  <si>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</si>
  <si>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</si>
  <si>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</si>
  <si>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</si>
  <si>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</si>
  <si>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</si>
  <si>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</si>
  <si>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</si>
  <si>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</si>
  <si>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</si>
  <si>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</si>
  <si>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</si>
  <si>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</si>
  <si>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</si>
  <si>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</si>
  <si>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</si>
  <si>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</si>
  <si>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</si>
  <si>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</si>
  <si>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</si>
  <si>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</si>
  <si>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</si>
  <si>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</si>
  <si>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</si>
  <si>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</si>
  <si>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</si>
  <si>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</si>
  <si>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</si>
  <si>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</si>
  <si>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</si>
  <si>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</si>
  <si>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</si>
  <si>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</si>
  <si>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</si>
  <si>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</si>
  <si>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</si>
  <si>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</si>
  <si>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</si>
  <si>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</si>
  <si>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</si>
  <si>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</si>
  <si>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</si>
  <si>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</si>
  <si>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</si>
  <si>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</si>
  <si>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</si>
  <si>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</si>
  <si>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</si>
  <si>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</si>
  <si>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</si>
  <si>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</si>
  <si>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</si>
  <si>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</si>
  <si>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</si>
  <si>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</si>
  <si>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</si>
  <si>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</si>
  <si>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</si>
  <si>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</si>
  <si>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</si>
  <si>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</si>
  <si>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</si>
  <si>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</si>
  <si>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</si>
  <si>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</si>
  <si>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</si>
  <si>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</si>
  <si>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</si>
  <si>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</si>
  <si>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</si>
  <si>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</si>
  <si>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</si>
  <si>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</si>
  <si>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</si>
  <si>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</si>
  <si>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</si>
  <si>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</si>
  <si>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</si>
  <si>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</si>
  <si>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</si>
  <si>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</si>
  <si>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</si>
  <si>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</si>
  <si>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</si>
  <si>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</si>
  <si>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</si>
  <si>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</si>
  <si>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</si>
  <si>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</si>
  <si>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</si>
  <si>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</si>
  <si>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</si>
  <si>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</si>
  <si>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</si>
  <si>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</si>
  <si>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</si>
  <si>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</si>
  <si>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</si>
  <si>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</si>
  <si>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</si>
  <si>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</si>
  <si>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</si>
  <si>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</si>
  <si>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</si>
  <si>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</si>
  <si>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</si>
  <si>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</si>
  <si>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</si>
  <si>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</si>
  <si>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</si>
  <si>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</si>
  <si>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</si>
  <si>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</si>
  <si>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</si>
  <si>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</si>
  <si>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</si>
  <si>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</si>
  <si>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</si>
  <si>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</si>
  <si>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</si>
  <si>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</si>
  <si>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</si>
  <si>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</si>
  <si>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</si>
  <si>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</si>
  <si>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</si>
  <si>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</si>
  <si>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</si>
  <si>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</si>
  <si>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</si>
  <si>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</si>
  <si>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</si>
  <si>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</si>
  <si>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</si>
  <si>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</si>
  <si>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</si>
  <si>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</si>
  <si>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</si>
  <si>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</si>
  <si>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</si>
  <si>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</si>
  <si>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</si>
  <si>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</si>
  <si>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</si>
  <si>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</si>
  <si>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</si>
  <si>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</si>
  <si>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</si>
  <si>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</si>
  <si>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</si>
  <si>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</si>
  <si>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</si>
  <si>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</si>
  <si>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</si>
  <si>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</si>
  <si>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</si>
  <si>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</si>
  <si>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</si>
  <si>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</si>
  <si>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</si>
  <si>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</si>
  <si>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</si>
  <si>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</si>
  <si>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</si>
  <si>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</si>
  <si>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</si>
  <si>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</si>
  <si>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</si>
  <si>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</si>
  <si>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</si>
  <si>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</si>
  <si>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</si>
  <si>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</si>
  <si>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</si>
  <si>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</si>
  <si>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</si>
  <si>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</si>
  <si>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</si>
  <si>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</si>
  <si>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</si>
  <si>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</si>
  <si>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</si>
  <si>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</si>
  <si>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</si>
  <si>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</si>
  <si>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</si>
  <si>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</si>
  <si>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</si>
  <si>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</si>
  <si>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</si>
  <si>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</si>
  <si>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</si>
  <si>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</si>
  <si>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</si>
  <si>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</si>
  <si>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</si>
  <si>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</si>
  <si>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</si>
  <si>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</si>
  <si>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</si>
  <si>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</si>
  <si>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</si>
  <si>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</si>
  <si>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</si>
  <si>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</si>
  <si>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</si>
  <si>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</si>
  <si>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</si>
  <si>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</si>
  <si>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</si>
  <si>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</si>
  <si>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</si>
  <si>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</si>
  <si>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</si>
  <si>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</si>
  <si>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</si>
  <si>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</si>
  <si>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</si>
  <si>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</si>
  <si>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</si>
  <si>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</si>
  <si>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</si>
  <si>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</si>
  <si>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</si>
  <si>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</si>
  <si>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</si>
  <si>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</si>
  <si>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</si>
  <si>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</si>
  <si>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</si>
  <si>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</si>
  <si>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</si>
  <si>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</si>
  <si>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</si>
  <si>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</si>
  <si>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</si>
  <si>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</si>
  <si>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</si>
  <si>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</si>
  <si>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</si>
  <si>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</si>
  <si>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</si>
  <si>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</si>
  <si>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</si>
  <si>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</si>
  <si>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</si>
  <si>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</si>
  <si>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</si>
  <si>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</si>
  <si>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</si>
  <si>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</si>
  <si>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</si>
  <si>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</si>
  <si>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</si>
  <si>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</si>
  <si>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</si>
  <si>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</si>
  <si>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</si>
  <si>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</si>
  <si>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</si>
  <si>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</si>
  <si>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</si>
  <si>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</si>
  <si>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</si>
  <si>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</si>
  <si>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</si>
  <si>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</si>
  <si>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</si>
  <si>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</si>
  <si>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</si>
  <si>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</si>
  <si>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</si>
  <si>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</si>
  <si>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</si>
  <si>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</si>
  <si>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</si>
  <si>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</si>
  <si>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</si>
  <si>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</si>
  <si>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</si>
  <si>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</si>
  <si>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</si>
  <si>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</si>
  <si>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</si>
  <si>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</si>
  <si>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</si>
  <si>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</si>
  <si>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</si>
  <si>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</si>
  <si>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</si>
  <si>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</si>
  <si>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</si>
  <si>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</si>
  <si>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</si>
  <si>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</si>
  <si>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</si>
  <si>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</si>
  <si>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</si>
  <si>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</si>
  <si>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</si>
  <si>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</si>
  <si>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</si>
  <si>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</si>
  <si>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</si>
  <si>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</si>
  <si>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</si>
  <si>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</si>
  <si>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</si>
  <si>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</si>
  <si>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</si>
  <si>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</si>
  <si>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</si>
  <si>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</si>
  <si>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</si>
  <si>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</si>
  <si>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</si>
  <si>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</si>
  <si>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</si>
  <si>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</si>
  <si>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</si>
  <si>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</si>
  <si>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</si>
  <si>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</si>
  <si>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</si>
  <si>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</si>
  <si>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</si>
  <si>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</si>
  <si>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</si>
  <si>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</si>
  <si>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</si>
  <si>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</si>
  <si>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</si>
  <si>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</si>
  <si>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</si>
  <si>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</si>
  <si>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</si>
  <si>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</si>
  <si>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</si>
  <si>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</si>
  <si>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</si>
  <si>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</si>
  <si>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</si>
  <si>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</si>
  <si>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</si>
  <si>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</si>
  <si>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</si>
  <si>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</si>
  <si>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</si>
  <si>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</si>
  <si>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</si>
  <si>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</si>
  <si>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</si>
  <si>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</si>
  <si>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</si>
  <si>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</si>
  <si>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</si>
  <si>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</si>
  <si>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</si>
  <si>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</si>
  <si>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</si>
  <si>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</si>
  <si>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</si>
  <si>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</si>
  <si>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</si>
  <si>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</si>
  <si>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</si>
  <si>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</si>
  <si>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</si>
  <si>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</si>
  <si>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</si>
  <si>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</si>
  <si>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</si>
  <si>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</si>
  <si>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</si>
  <si>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</si>
  <si>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</si>
  <si>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</si>
  <si>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</si>
  <si>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</si>
  <si>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</si>
  <si>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</si>
  <si>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</si>
  <si>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</si>
  <si>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</si>
  <si>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</si>
  <si>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</si>
  <si>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</si>
  <si>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</si>
  <si>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</si>
  <si>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</si>
  <si>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</si>
  <si>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</si>
  <si>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</si>
  <si>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</si>
  <si>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</si>
  <si>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</si>
  <si>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</si>
  <si>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</si>
  <si>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</si>
  <si>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</si>
  <si>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</si>
  <si>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</si>
  <si>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</si>
  <si>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</si>
  <si>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</si>
  <si>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</si>
  <si>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</si>
  <si>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</si>
  <si>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</si>
  <si>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</si>
  <si>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</si>
  <si>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</si>
  <si>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</si>
  <si>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</si>
  <si>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</si>
  <si>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</si>
  <si>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</si>
  <si>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</si>
  <si>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</si>
  <si>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</si>
  <si>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</si>
  <si>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</si>
  <si>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</si>
  <si>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</si>
  <si>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</si>
  <si>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</si>
  <si>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</si>
  <si>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</si>
  <si>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</si>
  <si>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</si>
  <si>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</si>
  <si>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</si>
  <si>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</si>
  <si>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</si>
  <si>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</si>
  <si>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</si>
  <si>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</si>
  <si>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</si>
  <si>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</si>
  <si>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</si>
  <si>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</si>
  <si>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</si>
  <si>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</si>
  <si>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</si>
  <si>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</si>
  <si>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</si>
  <si>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</si>
  <si>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</si>
  <si>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</si>
  <si>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</si>
  <si>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</si>
  <si>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</si>
  <si>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</si>
  <si>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</si>
  <si>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</si>
  <si>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</si>
  <si>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</si>
  <si>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</si>
  <si>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</si>
  <si>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</si>
  <si>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</si>
  <si>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</si>
  <si>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</si>
  <si>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</si>
  <si>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</si>
  <si>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</si>
  <si>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</si>
  <si>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</si>
  <si>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</si>
  <si>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</si>
  <si>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</si>
  <si>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</si>
  <si>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</si>
  <si>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</si>
  <si>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</si>
  <si>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</si>
  <si>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</si>
  <si>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</si>
  <si>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</si>
  <si>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</si>
  <si>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</si>
  <si>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</si>
  <si>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</si>
  <si>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</si>
  <si>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</si>
  <si>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</si>
  <si>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</si>
  <si>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</si>
  <si>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</si>
  <si>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</si>
  <si>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</si>
  <si>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</si>
  <si>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</si>
  <si>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</si>
  <si>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</si>
  <si>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</si>
  <si>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</si>
  <si>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</si>
  <si>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</si>
  <si>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</si>
  <si>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</si>
  <si>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</si>
  <si>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</si>
  <si>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</si>
  <si>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</si>
  <si>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</si>
  <si>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</si>
  <si>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</si>
  <si>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</si>
  <si>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</si>
  <si>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</si>
  <si>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</si>
  <si>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</si>
  <si>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</si>
  <si>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</si>
  <si>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</si>
  <si>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</si>
  <si>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</si>
  <si>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</si>
  <si>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</si>
  <si>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</si>
  <si>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</si>
  <si>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</si>
  <si>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</si>
  <si>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</si>
  <si>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</si>
  <si>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</si>
  <si>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</si>
  <si>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</si>
  <si>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</si>
  <si>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</si>
  <si>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</si>
  <si>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</si>
  <si>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</si>
  <si>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</si>
  <si>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</si>
  <si>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</si>
  <si>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</si>
  <si>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</si>
  <si>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</si>
  <si>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</si>
  <si>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</si>
  <si>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</si>
  <si>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</si>
  <si>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</si>
  <si>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</si>
  <si>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</si>
  <si>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</si>
  <si>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</si>
  <si>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</si>
  <si>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</si>
  <si>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</si>
  <si>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</si>
  <si>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</si>
  <si>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</si>
  <si>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</si>
  <si>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</si>
  <si>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</si>
  <si>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</si>
  <si>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</si>
  <si>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</si>
  <si>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</si>
  <si>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</si>
  <si>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</si>
  <si>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</si>
  <si>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</si>
  <si>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</si>
  <si>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</si>
  <si>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</si>
  <si>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</si>
  <si>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</si>
  <si>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</si>
  <si>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</si>
  <si>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</si>
  <si>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</si>
  <si>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</si>
  <si>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</si>
  <si>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</si>
  <si>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</si>
  <si>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</si>
  <si>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</si>
  <si>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</si>
  <si>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</si>
  <si>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</si>
  <si>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</si>
  <si>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</si>
  <si>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</si>
  <si>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</si>
  <si>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</si>
  <si>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</si>
  <si>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</si>
  <si>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</si>
  <si>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</si>
  <si>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</si>
  <si>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</si>
  <si>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</si>
  <si>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</si>
  <si>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</si>
  <si>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</si>
  <si>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</si>
  <si>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</si>
  <si>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</si>
  <si>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</si>
  <si>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</si>
  <si>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</si>
  <si>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</si>
  <si>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</si>
  <si>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</si>
  <si>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</si>
  <si>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</si>
  <si>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</si>
  <si>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</si>
  <si>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</si>
  <si>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</si>
  <si>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</si>
  <si>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</si>
  <si>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</si>
  <si>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</si>
  <si>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</si>
  <si>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</si>
  <si>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</si>
  <si>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</si>
  <si>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</si>
  <si>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</si>
  <si>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</si>
  <si>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</si>
  <si>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</si>
  <si>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</si>
  <si>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</si>
  <si>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</si>
  <si>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</si>
  <si>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</si>
  <si>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</si>
  <si>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</si>
  <si>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</si>
  <si>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</si>
  <si>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</si>
  <si>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</si>
  <si>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</si>
  <si>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</si>
  <si>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</si>
  <si>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</si>
  <si>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</si>
  <si>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</si>
  <si>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</si>
  <si>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</si>
  <si>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</si>
  <si>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</si>
  <si>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</si>
  <si>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</si>
  <si>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</si>
  <si>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</si>
  <si>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</si>
  <si>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</si>
  <si>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</si>
  <si>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</si>
  <si>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</si>
  <si>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</si>
  <si>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</si>
  <si>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</si>
  <si>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</si>
  <si>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</si>
  <si>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</si>
  <si>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</si>
  <si>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</si>
  <si>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</si>
  <si>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</si>
  <si>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</si>
  <si>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</si>
  <si>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</si>
  <si>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</si>
  <si>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</si>
  <si>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</si>
  <si>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</si>
  <si>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</si>
  <si>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</si>
  <si>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</si>
  <si>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</si>
  <si>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</si>
  <si>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</si>
  <si>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</si>
  <si>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</si>
  <si>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</si>
  <si>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</si>
  <si>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</si>
  <si>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</si>
  <si>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</si>
  <si>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</si>
  <si>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</si>
  <si>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</si>
  <si>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</si>
  <si>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</si>
  <si>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</si>
  <si>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</si>
  <si>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</si>
  <si>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</si>
  <si>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</si>
  <si>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</si>
  <si>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</si>
  <si>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</si>
  <si>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</si>
  <si>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</si>
  <si>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</si>
  <si>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</si>
  <si>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</si>
  <si>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</si>
  <si>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</si>
  <si>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</si>
  <si>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</si>
  <si>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</si>
  <si>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</si>
  <si>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</si>
  <si>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</si>
  <si>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</si>
  <si>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</si>
  <si>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</si>
  <si>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</si>
  <si>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</si>
  <si>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</si>
  <si>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</si>
  <si>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</si>
  <si>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</si>
  <si>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</si>
  <si>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</si>
  <si>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</si>
  <si>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</si>
  <si>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</si>
  <si>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</si>
  <si>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</si>
  <si>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</si>
  <si>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</si>
  <si>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</si>
  <si>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</si>
  <si>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</si>
  <si>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</si>
  <si>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</si>
  <si>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</si>
  <si>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</si>
  <si>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</si>
  <si>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</si>
  <si>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</si>
  <si>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</si>
  <si>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</si>
  <si>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</si>
  <si>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</si>
  <si>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</si>
  <si>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</si>
  <si>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</si>
  <si>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</si>
  <si>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</si>
  <si>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</si>
  <si>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</si>
  <si>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</si>
  <si>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</si>
  <si>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</si>
  <si>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</si>
  <si>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</si>
  <si>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</si>
  <si>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</si>
  <si>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</si>
  <si>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</si>
  <si>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</si>
  <si>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</si>
  <si>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</si>
  <si>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</si>
  <si>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</si>
  <si>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</si>
  <si>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</si>
  <si>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</si>
  <si>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</si>
  <si>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</si>
  <si>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</si>
  <si>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</si>
  <si>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</si>
  <si>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</si>
  <si>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</si>
  <si>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</si>
  <si>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</si>
  <si>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</si>
  <si>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</si>
  <si>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</si>
  <si>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</si>
  <si>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</si>
  <si>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</si>
  <si>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</si>
  <si>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</si>
  <si>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</si>
  <si>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</si>
  <si>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</si>
  <si>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</si>
  <si>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</si>
  <si>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</si>
  <si>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</si>
  <si>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</si>
  <si>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</si>
  <si>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</si>
  <si>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</si>
  <si>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</si>
  <si>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</si>
  <si>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</si>
  <si>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</si>
  <si>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</si>
  <si>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</si>
  <si>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</si>
  <si>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</si>
  <si>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</si>
  <si>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</si>
  <si>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</si>
  <si>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</si>
  <si>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</si>
  <si>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</si>
  <si>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</si>
  <si>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</si>
  <si>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</si>
  <si>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</si>
  <si>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</si>
  <si>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</si>
  <si>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</si>
  <si>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</si>
  <si>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</si>
  <si>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</si>
  <si>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</si>
  <si>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</si>
  <si>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</si>
  <si>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</si>
  <si>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</si>
  <si>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</si>
  <si>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</si>
  <si>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</si>
  <si>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</si>
  <si>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</si>
  <si>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</si>
  <si>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</si>
  <si>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</si>
  <si>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</si>
  <si>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</si>
  <si>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</si>
  <si>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</si>
  <si>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</si>
  <si>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</si>
  <si>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</si>
  <si>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</si>
  <si>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</si>
  <si>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</si>
  <si>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</si>
  <si>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</si>
  <si>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</si>
  <si>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</si>
  <si>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</si>
  <si>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</si>
  <si>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</si>
  <si>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</si>
  <si>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</si>
  <si>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</si>
  <si>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</si>
  <si>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</si>
  <si>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</si>
  <si>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</si>
  <si>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</si>
  <si>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</si>
  <si>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</si>
  <si>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</si>
  <si>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</si>
  <si>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</si>
  <si>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</si>
  <si>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</si>
  <si>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</si>
  <si>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</si>
  <si>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</si>
  <si>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</si>
  <si>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</si>
  <si>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</si>
  <si>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</si>
  <si>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</si>
  <si>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</si>
  <si>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</si>
  <si>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</si>
  <si>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</si>
  <si>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</si>
  <si>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</si>
  <si>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</si>
  <si>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</si>
  <si>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</si>
  <si>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</si>
  <si>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</si>
  <si>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</si>
  <si>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</si>
  <si>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</si>
  <si>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</si>
  <si>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</si>
  <si>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</si>
  <si>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</si>
  <si>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</si>
  <si>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</si>
  <si>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</si>
  <si>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</si>
  <si>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</si>
  <si>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</si>
  <si>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</si>
  <si>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</si>
  <si>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</si>
  <si>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</si>
  <si>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</si>
  <si>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</si>
  <si>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</si>
  <si>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</si>
  <si>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</si>
  <si>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</si>
  <si>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</si>
  <si>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</si>
  <si>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</si>
  <si>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</si>
  <si>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</si>
  <si>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</si>
  <si>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</si>
  <si>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</si>
  <si>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</si>
  <si>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</si>
  <si>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</si>
  <si>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</si>
  <si>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</si>
  <si>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</si>
  <si>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</si>
  <si>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</si>
  <si>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</si>
  <si>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</si>
  <si>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</si>
  <si>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</si>
  <si>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</si>
  <si>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</si>
  <si>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</si>
  <si>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</si>
  <si>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</si>
  <si>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</si>
  <si>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</si>
  <si>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</si>
  <si>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</si>
  <si>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</si>
  <si>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</si>
  <si>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</si>
  <si>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</si>
  <si>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</si>
  <si>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</si>
  <si>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</si>
  <si>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</si>
  <si>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</si>
  <si>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</si>
  <si>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</si>
  <si>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</si>
  <si>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</si>
  <si>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</si>
  <si>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</si>
  <si>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</si>
  <si>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</si>
  <si>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</si>
  <si>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</si>
  <si>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</si>
  <si>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</si>
  <si>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</si>
  <si>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</si>
  <si>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</si>
  <si>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</si>
  <si>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</si>
  <si>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</si>
  <si>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</si>
  <si>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</si>
  <si>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</si>
  <si>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</si>
  <si>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</si>
  <si>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</si>
  <si>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</si>
  <si>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</si>
  <si>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</si>
  <si>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</si>
  <si>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</si>
  <si>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</si>
  <si>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</si>
  <si>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</si>
  <si>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</si>
  <si>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</si>
  <si>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</si>
  <si>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</si>
  <si>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</si>
  <si>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</si>
  <si>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</si>
  <si>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</si>
  <si>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</si>
  <si>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</si>
  <si>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</si>
  <si>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</si>
  <si>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</si>
  <si>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</si>
  <si>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</si>
  <si>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</si>
  <si>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</si>
  <si>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</si>
  <si>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</si>
  <si>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</si>
  <si>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</si>
  <si>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</si>
  <si>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</si>
  <si>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</si>
  <si>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</si>
  <si>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</si>
  <si>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</si>
  <si>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</si>
  <si>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</si>
  <si>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</si>
  <si>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</si>
  <si>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</si>
  <si>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</si>
  <si>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</si>
  <si>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</si>
  <si>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</si>
  <si>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</si>
  <si>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</si>
  <si>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</si>
  <si>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</si>
  <si>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</si>
  <si>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</si>
  <si>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</si>
  <si>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</si>
  <si>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</si>
  <si>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</si>
  <si>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</si>
  <si>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</si>
  <si>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</si>
  <si>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</si>
  <si>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</si>
  <si>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</si>
  <si>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</si>
  <si>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</si>
  <si>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</si>
  <si>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</si>
  <si>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</si>
  <si>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</si>
  <si>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</si>
  <si>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</si>
  <si>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</si>
  <si>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</si>
  <si>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</si>
  <si>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</si>
  <si>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</si>
  <si>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</si>
  <si>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</si>
  <si>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</si>
  <si>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</si>
  <si>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</si>
  <si>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</si>
  <si>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</si>
  <si>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</si>
  <si>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</si>
  <si>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</si>
  <si>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</si>
  <si>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</si>
  <si>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</si>
  <si>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</si>
  <si>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</si>
  <si>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</si>
  <si>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</si>
  <si>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</si>
  <si>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</si>
  <si>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</si>
  <si>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</si>
  <si>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</si>
  <si>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</si>
  <si>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</si>
  <si>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</si>
  <si>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</si>
  <si>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</si>
  <si>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</si>
  <si>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</si>
  <si>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</si>
  <si>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</si>
  <si>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</si>
  <si>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</si>
  <si>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</si>
  <si>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</si>
  <si>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</si>
  <si>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</si>
  <si>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</si>
  <si>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</si>
  <si>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</si>
  <si>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</si>
  <si>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</si>
  <si>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</si>
  <si>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</si>
  <si>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</si>
  <si>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</si>
  <si>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</si>
  <si>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</si>
  <si>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</si>
  <si>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</si>
  <si>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</si>
  <si>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</si>
  <si>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</si>
  <si>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</si>
  <si>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</si>
  <si>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</si>
  <si>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</si>
  <si>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</si>
  <si>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</si>
  <si>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</si>
  <si>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</si>
  <si>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</si>
  <si>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</si>
  <si>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</si>
  <si>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</si>
  <si>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</si>
  <si>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</si>
  <si>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</si>
  <si>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</si>
  <si>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</si>
  <si>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</si>
  <si>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</si>
  <si>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</si>
  <si>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</si>
  <si>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</si>
  <si>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</si>
  <si>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</si>
  <si>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</si>
  <si>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</si>
  <si>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</si>
  <si>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</si>
  <si>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</si>
  <si>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</si>
  <si>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</si>
  <si>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</si>
  <si>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</si>
  <si>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</si>
  <si>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</si>
  <si>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</si>
  <si>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</si>
  <si>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</si>
  <si>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</si>
  <si>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</si>
  <si>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</si>
  <si>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</si>
  <si>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</si>
  <si>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</si>
  <si>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</si>
  <si>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</si>
  <si>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</si>
  <si>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</si>
  <si>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</si>
  <si>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</si>
  <si>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</si>
  <si>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</si>
  <si>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</si>
  <si>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</si>
  <si>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</si>
  <si>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</si>
  <si>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</si>
  <si>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</si>
  <si>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</si>
  <si>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</si>
  <si>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</si>
  <si>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</si>
  <si>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</si>
  <si>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</si>
  <si>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</si>
  <si>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</si>
  <si>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</si>
  <si>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</si>
  <si>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</si>
  <si>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</si>
  <si>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</si>
  <si>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</si>
  <si>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</si>
  <si>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</si>
  <si>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</si>
  <si>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</si>
  <si>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</si>
  <si>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</si>
  <si>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</si>
  <si>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</si>
  <si>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</si>
  <si>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</si>
  <si>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</si>
  <si>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</si>
  <si>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</si>
  <si>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</si>
  <si>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</si>
  <si>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</si>
  <si>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</si>
  <si>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</si>
  <si>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</si>
  <si>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</si>
  <si>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</si>
  <si>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</si>
  <si>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</si>
  <si>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</si>
  <si>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</si>
  <si>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</si>
  <si>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</si>
  <si>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</si>
  <si>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</si>
  <si>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</si>
  <si>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</si>
  <si>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</si>
  <si>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</si>
  <si>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</si>
  <si>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</si>
  <si>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</si>
  <si>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</si>
  <si>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</si>
  <si>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</si>
  <si>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</si>
  <si>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</si>
  <si>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</si>
  <si>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</si>
  <si>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</si>
  <si>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</si>
  <si>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</si>
  <si>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</si>
  <si>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</si>
  <si>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</si>
  <si>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</si>
  <si>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</si>
  <si>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</si>
  <si>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</si>
  <si>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</si>
  <si>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</si>
  <si>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</si>
  <si>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</si>
  <si>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</si>
  <si>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</si>
  <si>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</si>
  <si>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</si>
  <si>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</si>
  <si>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</si>
  <si>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</si>
  <si>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</si>
  <si>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</si>
  <si>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</si>
  <si>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</si>
  <si>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</si>
  <si>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</si>
  <si>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</si>
  <si>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</si>
  <si>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</si>
  <si>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</si>
  <si>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</si>
  <si>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</si>
  <si>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</si>
  <si>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</si>
  <si>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</si>
  <si>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</si>
  <si>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</si>
  <si>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</si>
  <si>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</si>
  <si>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</si>
  <si>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</si>
  <si>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</si>
  <si>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</si>
  <si>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</si>
  <si>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</si>
  <si>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</si>
  <si>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</si>
  <si>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</si>
  <si>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</si>
  <si>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</si>
  <si>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</si>
  <si>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</si>
  <si>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</si>
  <si>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</si>
  <si>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</si>
  <si>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</si>
  <si>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</si>
  <si>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</si>
  <si>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</si>
  <si>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</si>
  <si>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</si>
  <si>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</si>
  <si>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</si>
  <si>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</si>
  <si>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</si>
  <si>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</si>
  <si>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</si>
  <si>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</si>
  <si>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</si>
  <si>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</si>
  <si>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</si>
  <si>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</si>
  <si>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</si>
  <si>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</si>
  <si>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</si>
  <si>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</si>
  <si>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</si>
  <si>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</si>
  <si>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</si>
  <si>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</si>
  <si>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</si>
  <si>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</si>
  <si>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</si>
  <si>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</si>
  <si>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</si>
  <si>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</si>
  <si>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</si>
  <si>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</si>
  <si>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</si>
  <si>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</si>
  <si>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</si>
  <si>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</si>
  <si>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</si>
  <si>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</si>
  <si>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</si>
  <si>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</si>
  <si>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</si>
  <si>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</si>
  <si>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</si>
  <si>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</si>
  <si>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</si>
  <si>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</si>
  <si>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</si>
  <si>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</si>
  <si>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</si>
  <si>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</si>
  <si>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</si>
  <si>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</si>
  <si>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</si>
  <si>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</si>
  <si>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</si>
  <si>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</si>
  <si>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</si>
  <si>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</si>
  <si>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</si>
  <si>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</si>
  <si>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</si>
  <si>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</si>
  <si>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</si>
  <si>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</si>
  <si>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</si>
  <si>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</si>
  <si>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</si>
  <si>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</si>
  <si>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</si>
  <si>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</si>
  <si>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</si>
  <si>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</si>
  <si>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</si>
  <si>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</si>
  <si>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</si>
  <si>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</si>
  <si>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</si>
  <si>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</si>
  <si>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</si>
  <si>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</si>
  <si>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</si>
  <si>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</si>
  <si>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</si>
  <si>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</si>
  <si>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</si>
  <si>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</si>
  <si>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</si>
  <si>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</si>
  <si>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</si>
  <si>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</si>
  <si>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</si>
  <si>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</si>
  <si>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</si>
  <si>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</si>
  <si>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</si>
  <si>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</si>
  <si>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</si>
  <si>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</si>
  <si>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</si>
  <si>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</si>
  <si>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</si>
  <si>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</si>
  <si>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</si>
  <si>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</si>
  <si>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</si>
  <si>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</si>
  <si>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</si>
  <si>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</si>
  <si>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</si>
  <si>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</si>
  <si>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</si>
  <si>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</si>
  <si>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</si>
  <si>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</si>
  <si>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</si>
  <si>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</si>
  <si>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</si>
  <si>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</si>
  <si>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</si>
  <si>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</si>
  <si>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</si>
  <si>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</si>
  <si>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</si>
  <si>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</si>
  <si>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</si>
  <si>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</si>
  <si>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</si>
  <si>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</si>
  <si>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</si>
  <si>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</si>
  <si>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</si>
  <si>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</si>
  <si>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</si>
  <si>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</si>
  <si>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</si>
  <si>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</si>
  <si>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</si>
  <si>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</si>
  <si>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</si>
  <si>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</si>
  <si>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</si>
  <si>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</si>
  <si>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</si>
  <si>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</si>
  <si>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</si>
  <si>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</si>
  <si>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</si>
  <si>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</si>
  <si>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</si>
  <si>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</si>
  <si>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</si>
  <si>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</si>
  <si>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</si>
  <si>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</si>
  <si>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</si>
  <si>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</si>
  <si>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</si>
  <si>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</si>
  <si>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</si>
  <si>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</si>
  <si>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</si>
  <si>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</si>
  <si>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</si>
  <si>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</si>
  <si>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</si>
  <si>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</si>
  <si>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</si>
  <si>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</si>
  <si>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</si>
  <si>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</si>
  <si>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</si>
  <si>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</si>
  <si>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</si>
  <si>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</si>
  <si>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</si>
  <si>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</si>
  <si>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</si>
  <si>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</si>
  <si>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</si>
  <si>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</si>
  <si>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</si>
  <si>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</si>
  <si>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</si>
  <si>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</si>
  <si>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</si>
  <si>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</si>
  <si>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</si>
  <si>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</si>
  <si>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</si>
  <si>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</si>
  <si>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</si>
  <si>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</si>
  <si>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</si>
  <si>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</si>
  <si>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</si>
  <si>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</si>
  <si>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</si>
  <si>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</si>
  <si>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</si>
  <si>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</si>
  <si>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</si>
  <si>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</si>
  <si>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</si>
  <si>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</si>
  <si>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</si>
  <si>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</si>
  <si>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</si>
  <si>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</si>
  <si>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</si>
  <si>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</si>
  <si>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</si>
  <si>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</si>
  <si>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</si>
  <si>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</si>
  <si>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</si>
  <si>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</si>
  <si>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</si>
  <si>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</si>
  <si>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</si>
  <si>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</si>
  <si>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</si>
  <si>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</si>
  <si>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</si>
  <si>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</si>
  <si>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</si>
  <si>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</si>
  <si>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</si>
  <si>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</si>
  <si>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</si>
  <si>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</si>
  <si>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</si>
  <si>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</si>
  <si>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</si>
  <si>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</si>
  <si>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</si>
  <si>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</si>
  <si>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</si>
  <si>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</si>
  <si>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</si>
  <si>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</si>
  <si>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</si>
  <si>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</si>
  <si>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</si>
  <si>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</si>
  <si>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</si>
  <si>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</si>
  <si>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</si>
  <si>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</si>
  <si>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</si>
  <si>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</si>
  <si>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</si>
  <si>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</si>
  <si>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</si>
  <si>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</si>
  <si>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</si>
  <si>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</si>
  <si>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</si>
  <si>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</si>
  <si>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</si>
  <si>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</si>
  <si>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</si>
  <si>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</si>
  <si>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</si>
  <si>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</si>
  <si>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</si>
  <si>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</si>
  <si>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</si>
  <si>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</si>
  <si>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</si>
  <si>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</si>
  <si>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</si>
  <si>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</si>
  <si>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</si>
  <si>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</si>
  <si>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</si>
  <si>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</si>
  <si>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</si>
  <si>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</si>
  <si>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</si>
  <si>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</si>
  <si>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</si>
  <si>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</si>
  <si>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</si>
  <si>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</si>
  <si>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</si>
  <si>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</si>
  <si>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</si>
  <si>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</si>
  <si>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</si>
  <si>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</si>
  <si>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</si>
  <si>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</si>
  <si>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</si>
  <si>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</si>
  <si>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</si>
  <si>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</si>
  <si>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</si>
  <si>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</si>
  <si>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</si>
  <si>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</si>
  <si>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</si>
  <si>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</si>
  <si>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</si>
  <si>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</si>
  <si>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</si>
  <si>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</si>
  <si>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</si>
  <si>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</si>
  <si>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</si>
  <si>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</si>
  <si>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</si>
  <si>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</si>
  <si>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</si>
  <si>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</si>
  <si>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</si>
  <si>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</si>
  <si>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</si>
  <si>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</si>
  <si>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</si>
  <si>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</si>
  <si>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</si>
  <si>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</si>
  <si>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</si>
  <si>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</si>
  <si>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</si>
  <si>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</si>
  <si>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</si>
  <si>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</si>
  <si>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</si>
  <si>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</si>
  <si>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</si>
  <si>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</si>
  <si>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</si>
  <si>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</si>
  <si>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</si>
  <si>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</si>
  <si>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</si>
  <si>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</si>
  <si>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</si>
  <si>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</si>
  <si>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</si>
  <si>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</si>
  <si>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</si>
  <si>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</si>
  <si>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</si>
  <si>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</si>
  <si>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</si>
  <si>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</si>
  <si>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</si>
  <si>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</si>
  <si>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</si>
  <si>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</si>
  <si>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</si>
  <si>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</si>
  <si>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</si>
  <si>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</si>
  <si>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</si>
  <si>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</si>
  <si>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</si>
  <si>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</si>
  <si>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</si>
  <si>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</si>
  <si>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</si>
  <si>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</si>
  <si>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</si>
  <si>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</si>
  <si>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</si>
  <si>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</si>
  <si>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</si>
  <si>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</si>
  <si>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</si>
  <si>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</si>
  <si>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</si>
  <si>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</si>
  <si>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</si>
  <si>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</si>
  <si>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</si>
  <si>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</si>
  <si>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</si>
  <si>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</si>
  <si>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</si>
  <si>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</si>
  <si>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</si>
  <si>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</si>
  <si>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</si>
  <si>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</si>
  <si>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</si>
  <si>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</si>
  <si>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</si>
  <si>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</si>
  <si>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</si>
  <si>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</si>
  <si>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</si>
  <si>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</si>
  <si>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</si>
  <si>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</si>
  <si>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</si>
  <si>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</si>
  <si>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</si>
  <si>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</si>
  <si>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</si>
  <si>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</si>
  <si>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</si>
  <si>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</si>
  <si>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</si>
  <si>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</si>
  <si>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</si>
  <si>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</si>
  <si>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</si>
  <si>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</si>
  <si>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</si>
  <si>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</si>
  <si>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</si>
  <si>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</si>
  <si>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</si>
  <si>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</si>
  <si>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</si>
  <si>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</si>
  <si>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</si>
  <si>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</si>
  <si>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</si>
  <si>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</si>
  <si>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</si>
  <si>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</si>
  <si>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</si>
  <si>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</si>
  <si>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</si>
  <si>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</si>
  <si>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</si>
  <si>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</si>
  <si>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</si>
  <si>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</si>
  <si>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</si>
  <si>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</si>
  <si>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</si>
  <si>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</si>
  <si>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</si>
  <si>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</si>
  <si>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</si>
  <si>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</si>
  <si>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</si>
  <si>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</si>
  <si>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</si>
  <si>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</si>
  <si>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</si>
  <si>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</si>
  <si>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</si>
  <si>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</si>
  <si>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</si>
  <si>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</si>
  <si>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</si>
  <si>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</si>
  <si>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</si>
  <si>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</si>
  <si>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</si>
  <si>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</si>
  <si>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</si>
  <si>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</si>
  <si>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</si>
  <si>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</si>
  <si>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</si>
  <si>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</si>
  <si>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</si>
  <si>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</si>
  <si>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</si>
  <si>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</si>
  <si>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</si>
  <si>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</si>
  <si>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</si>
  <si>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</si>
  <si>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</si>
  <si>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</si>
  <si>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</si>
  <si>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</si>
  <si>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</si>
  <si>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</si>
  <si>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</si>
  <si>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</si>
  <si>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</si>
  <si>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</si>
  <si>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</si>
  <si>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</si>
  <si>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</si>
  <si>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</si>
  <si>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</si>
  <si>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</si>
  <si>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</si>
  <si>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</si>
  <si>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</si>
  <si>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</si>
  <si>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</si>
  <si>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</si>
  <si>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</si>
  <si>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</si>
  <si>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</si>
  <si>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</si>
  <si>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</si>
  <si>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</si>
  <si>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</si>
  <si>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</si>
  <si>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</si>
  <si>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</si>
  <si>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</si>
  <si>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</si>
  <si>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</si>
  <si>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</si>
  <si>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</si>
  <si>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</si>
  <si>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</si>
  <si>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</si>
  <si>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</si>
  <si>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</si>
  <si>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</si>
  <si>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</si>
  <si>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</si>
  <si>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</si>
  <si>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</si>
  <si>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</si>
  <si>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</si>
  <si>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</si>
  <si>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</si>
  <si>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</si>
  <si>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</si>
  <si>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</si>
  <si>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</si>
  <si>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</si>
  <si>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</si>
  <si>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</si>
  <si>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</si>
  <si>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</si>
  <si>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</si>
  <si>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</si>
  <si>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</si>
  <si>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</si>
  <si>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</si>
  <si>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</si>
  <si>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</si>
  <si>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</si>
  <si>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</si>
  <si>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</si>
  <si>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</si>
  <si>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</si>
  <si>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</si>
  <si>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</si>
  <si>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</si>
  <si>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</si>
  <si>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</si>
  <si>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</si>
  <si>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</si>
  <si>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</si>
  <si>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</si>
  <si>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</si>
  <si>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</si>
  <si>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</si>
  <si>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</si>
  <si>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</si>
  <si>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</si>
  <si>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</si>
  <si>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</si>
  <si>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</si>
  <si>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</si>
  <si>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</si>
  <si>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</si>
  <si>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</si>
  <si>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</si>
  <si>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</si>
  <si>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</si>
  <si>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</si>
  <si>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</si>
  <si>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</si>
  <si>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</si>
  <si>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</si>
  <si>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</si>
  <si>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</si>
  <si>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</si>
  <si>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</si>
  <si>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</si>
  <si>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</si>
  <si>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</si>
  <si>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</si>
  <si>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</si>
  <si>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</si>
  <si>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</si>
  <si>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</si>
  <si>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</si>
  <si>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</si>
  <si>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</si>
  <si>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</si>
  <si>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</si>
  <si>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</si>
  <si>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</si>
  <si>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</si>
  <si>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</si>
  <si>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</si>
  <si>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</si>
  <si>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</si>
  <si>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</si>
  <si>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</si>
  <si>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</si>
  <si>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</si>
  <si>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</si>
  <si>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</si>
  <si>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</si>
  <si>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</si>
  <si>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</si>
  <si>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</si>
  <si>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</si>
  <si>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</si>
  <si>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</si>
  <si>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</si>
  <si>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</si>
  <si>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</si>
  <si>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</si>
  <si>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</si>
  <si>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</si>
  <si>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</si>
  <si>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</si>
  <si>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</si>
  <si>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</si>
  <si>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</si>
  <si>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</si>
  <si>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</si>
  <si>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</si>
  <si>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</si>
  <si>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</si>
  <si>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</si>
  <si>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</si>
  <si>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</si>
  <si>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</si>
  <si>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</si>
  <si>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</si>
  <si>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</si>
  <si>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</si>
  <si>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</si>
  <si>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</si>
  <si>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</si>
  <si>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</si>
  <si>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</si>
  <si>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</si>
  <si>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</si>
  <si>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</si>
  <si>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</si>
  <si>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</si>
  <si>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</si>
  <si>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</si>
  <si>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</si>
  <si>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</si>
  <si>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</si>
  <si>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</si>
  <si>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</si>
  <si>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</si>
  <si>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</si>
  <si>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</si>
  <si>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</si>
  <si>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</si>
  <si>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</si>
  <si>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</si>
  <si>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</si>
  <si>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</si>
  <si>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</si>
  <si>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</si>
  <si>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</si>
  <si>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</si>
  <si>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</si>
  <si>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</si>
  <si>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</si>
  <si>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</si>
  <si>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</si>
  <si>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</si>
  <si>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</si>
  <si>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</si>
  <si>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</si>
  <si>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</si>
  <si>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</si>
  <si>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</si>
  <si>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</si>
  <si>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</si>
  <si>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</si>
  <si>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</si>
  <si>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</si>
  <si>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</si>
  <si>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</si>
  <si>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</si>
  <si>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</si>
  <si>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</si>
  <si>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</si>
  <si>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</si>
  <si>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</si>
  <si>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</si>
  <si>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</si>
  <si>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</si>
  <si>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</si>
  <si>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</si>
  <si>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</si>
  <si>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</si>
  <si>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</si>
  <si>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</si>
  <si>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</si>
  <si>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</si>
  <si>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</si>
  <si>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</si>
  <si>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</si>
  <si>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</si>
  <si>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</si>
  <si>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</si>
  <si>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</si>
  <si>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</si>
  <si>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</si>
  <si>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</si>
  <si>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</si>
  <si>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</si>
  <si>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</si>
  <si>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</si>
  <si>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</si>
  <si>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</si>
  <si>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</si>
  <si>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</si>
  <si>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</si>
  <si>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</si>
  <si>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</si>
  <si>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</si>
  <si>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</si>
  <si>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</si>
  <si>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</si>
  <si>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</si>
  <si>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</si>
  <si>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</si>
  <si>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</si>
  <si>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</si>
  <si>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</si>
  <si>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</si>
  <si>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</si>
  <si>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</si>
  <si>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</si>
  <si>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</si>
  <si>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</si>
  <si>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</si>
  <si>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</si>
  <si>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</si>
  <si>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</si>
  <si>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</si>
  <si>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</si>
  <si>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</si>
  <si>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</si>
  <si>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</si>
  <si>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</si>
  <si>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</si>
  <si>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</si>
  <si>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</si>
  <si>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</si>
  <si>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</si>
  <si>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</si>
  <si>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</si>
  <si>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</si>
  <si>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</si>
  <si>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</si>
  <si>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</si>
  <si>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</si>
  <si>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</si>
  <si>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</si>
  <si>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</si>
  <si>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</si>
  <si>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</si>
  <si>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</si>
  <si>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</si>
  <si>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</si>
  <si>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</si>
  <si>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</si>
  <si>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</si>
  <si>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</si>
  <si>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</si>
  <si>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</si>
  <si>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</si>
  <si>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</si>
  <si>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</si>
  <si>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</si>
  <si>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</si>
  <si>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</si>
  <si>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</si>
  <si>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</si>
  <si>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</si>
  <si>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</si>
  <si>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</si>
  <si>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</si>
  <si>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</si>
  <si>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</si>
  <si>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</si>
  <si>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</si>
  <si>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</si>
  <si>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</si>
  <si>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</si>
  <si>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</si>
  <si>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</si>
  <si>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</si>
  <si>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</si>
  <si>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</si>
  <si>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</si>
  <si>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</si>
  <si>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</si>
  <si>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</si>
  <si>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</si>
  <si>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</si>
  <si>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</si>
  <si>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</si>
  <si>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</si>
  <si>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</si>
  <si>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</si>
  <si>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</si>
  <si>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</si>
  <si>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</si>
  <si>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</si>
  <si>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</si>
  <si>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</si>
  <si>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</si>
  <si>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</si>
  <si>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</si>
  <si>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</si>
  <si>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</si>
  <si>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</si>
  <si>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</si>
  <si>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</si>
  <si>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</si>
  <si>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</si>
  <si>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</si>
  <si>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</si>
  <si>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</si>
  <si>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</si>
  <si>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</si>
  <si>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</si>
  <si>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</si>
  <si>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</si>
  <si>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</si>
  <si>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</si>
  <si>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</si>
  <si>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</si>
  <si>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</si>
  <si>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</si>
  <si>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</si>
  <si>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</si>
  <si>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</si>
  <si>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</si>
  <si>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</si>
  <si>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</si>
  <si>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</si>
  <si>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</si>
  <si>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</si>
  <si>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</si>
  <si>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</si>
  <si>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</si>
  <si>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</si>
  <si>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</si>
  <si>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</si>
  <si>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</si>
  <si>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</si>
  <si>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</si>
  <si>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</si>
  <si>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</si>
  <si>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</si>
  <si>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</si>
  <si>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</si>
  <si>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</si>
  <si>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</si>
  <si>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</si>
  <si>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</si>
  <si>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</si>
  <si>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</si>
  <si>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</si>
  <si>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</si>
  <si>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</si>
  <si>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</si>
  <si>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</si>
  <si>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</si>
  <si>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</si>
  <si>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</si>
  <si>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</si>
  <si>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</si>
  <si>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</si>
  <si>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</si>
  <si>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</si>
  <si>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</si>
  <si>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</si>
  <si>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</si>
  <si>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</si>
  <si>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</si>
  <si>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</si>
  <si>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</si>
  <si>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</si>
  <si>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</si>
  <si>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</si>
  <si>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</si>
  <si>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</si>
  <si>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</si>
  <si>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</si>
  <si>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</si>
  <si>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</si>
  <si>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</si>
  <si>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</si>
  <si>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</si>
  <si>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</si>
  <si>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</si>
  <si>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</si>
  <si>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</si>
  <si>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</si>
  <si>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</si>
  <si>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</si>
  <si>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</si>
  <si>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</si>
  <si>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</si>
  <si>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</si>
  <si>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</si>
  <si>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</si>
  <si>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</si>
  <si>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</si>
  <si>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</si>
  <si>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</si>
  <si>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</si>
  <si>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</si>
  <si>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</si>
  <si>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</si>
  <si>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</si>
  <si>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</si>
  <si>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</si>
  <si>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</si>
  <si>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</si>
  <si>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</si>
  <si>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</si>
  <si>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</si>
  <si>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</si>
  <si>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</si>
  <si>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</si>
  <si>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</si>
  <si>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</si>
  <si>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</si>
  <si>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</si>
  <si>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</si>
  <si>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</si>
  <si>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</si>
  <si>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</si>
  <si>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</si>
  <si>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</si>
  <si>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</si>
  <si>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</si>
  <si>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</si>
  <si>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</si>
  <si>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</si>
  <si>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</si>
  <si>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</si>
  <si>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</si>
  <si>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</si>
  <si>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</si>
  <si>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</si>
  <si>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</si>
  <si>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</si>
  <si>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</si>
  <si>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</si>
  <si>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</si>
  <si>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</si>
  <si>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</si>
  <si>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</si>
  <si>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</si>
  <si>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</si>
  <si>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</si>
  <si>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</si>
  <si>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</si>
  <si>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</si>
  <si>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</si>
  <si>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</si>
  <si>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</si>
  <si>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</si>
  <si>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</si>
  <si>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</si>
  <si>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</si>
  <si>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</si>
  <si>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</si>
  <si>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</si>
  <si>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</si>
  <si>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</si>
  <si>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</si>
  <si>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</si>
  <si>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</si>
  <si>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</si>
  <si>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</si>
  <si>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</si>
  <si>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</si>
  <si>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</si>
  <si>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</si>
  <si>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</si>
  <si>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</si>
  <si>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</si>
  <si>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</si>
  <si>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</si>
  <si>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</si>
  <si>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</si>
  <si>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</si>
  <si>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</si>
  <si>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</si>
  <si>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</si>
  <si>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</si>
  <si>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</si>
  <si>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</si>
  <si>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</si>
  <si>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</si>
  <si>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</si>
  <si>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</si>
  <si>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</si>
  <si>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</si>
  <si>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</si>
  <si>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</si>
  <si>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</si>
  <si>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</si>
  <si>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</si>
  <si>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</si>
  <si>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</si>
  <si>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</si>
  <si>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</si>
  <si>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</si>
  <si>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</si>
  <si>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</si>
  <si>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</si>
  <si>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</si>
  <si>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</si>
  <si>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</si>
  <si>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</si>
  <si>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</si>
  <si>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</si>
  <si>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</si>
  <si>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</si>
  <si>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</si>
  <si>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</si>
  <si>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</si>
  <si>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</si>
  <si>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</si>
  <si>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</si>
  <si>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</si>
  <si>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</si>
  <si>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</si>
  <si>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</si>
  <si>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</si>
  <si>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</si>
  <si>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</si>
  <si>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</si>
  <si>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</si>
  <si>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</si>
  <si>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</si>
  <si>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</si>
  <si>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</si>
  <si>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</si>
  <si>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</si>
  <si>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</si>
  <si>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</si>
  <si>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</si>
  <si>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</si>
  <si>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</si>
  <si>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</si>
  <si>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</si>
  <si>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</si>
  <si>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</si>
  <si>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</si>
  <si>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</si>
  <si>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</si>
  <si>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</si>
  <si>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</si>
  <si>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</si>
  <si>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</si>
  <si>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</si>
  <si>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</si>
  <si>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</si>
  <si>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</si>
  <si>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</si>
  <si>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</si>
  <si>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</si>
  <si>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</si>
  <si>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</si>
  <si>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</si>
  <si>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</si>
  <si>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</si>
  <si>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</si>
  <si>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</si>
  <si>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</si>
  <si>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</si>
  <si>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</si>
  <si>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</si>
  <si>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</si>
  <si>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</si>
  <si>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</si>
  <si>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</si>
  <si>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</si>
  <si>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</si>
  <si>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</si>
  <si>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</si>
  <si>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</si>
  <si>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</si>
  <si>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</si>
  <si>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</si>
  <si>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</si>
  <si>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</si>
  <si>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</si>
  <si>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</si>
  <si>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</si>
  <si>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</si>
  <si>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</si>
  <si>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</si>
  <si>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</si>
  <si>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</si>
  <si>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</si>
  <si>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</si>
  <si>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</si>
  <si>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</si>
  <si>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</si>
  <si>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</si>
  <si>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</si>
  <si>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</si>
  <si>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</si>
  <si>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</si>
  <si>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</si>
  <si>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</si>
  <si>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</si>
  <si>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</si>
  <si>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</si>
  <si>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</si>
  <si>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</si>
  <si>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</si>
  <si>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</si>
  <si>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</si>
  <si>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</si>
  <si>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</si>
  <si>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</si>
  <si>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</si>
  <si>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</si>
  <si>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</si>
  <si>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</si>
  <si>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</si>
  <si>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</si>
  <si>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</si>
  <si>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</si>
  <si>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</si>
  <si>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</si>
  <si>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</si>
  <si>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</si>
  <si>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</si>
  <si>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</si>
  <si>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</si>
  <si>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</si>
  <si>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</si>
  <si>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</si>
  <si>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</si>
  <si>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</si>
  <si>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</si>
  <si>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</si>
  <si>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</si>
  <si>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</si>
  <si>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</si>
  <si>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</si>
  <si>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</si>
  <si>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</si>
  <si>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</si>
  <si>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</si>
  <si>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</si>
  <si>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</si>
  <si>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</si>
  <si>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</si>
  <si>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</si>
  <si>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</si>
  <si>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</si>
  <si>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</si>
  <si>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</si>
  <si>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</si>
  <si>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</si>
  <si>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</si>
  <si>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</si>
  <si>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</si>
  <si>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</si>
  <si>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</si>
  <si>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</si>
  <si>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</si>
  <si>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</si>
  <si>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</si>
  <si>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</si>
  <si>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</si>
  <si>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</si>
  <si>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</si>
  <si>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</si>
  <si>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</si>
  <si>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</si>
  <si>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</si>
  <si>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</si>
  <si>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</si>
  <si>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</si>
  <si>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</si>
  <si>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</si>
  <si>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</si>
  <si>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</si>
  <si>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</si>
  <si>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</si>
  <si>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</si>
  <si>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</si>
  <si>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</si>
  <si>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</si>
  <si>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</si>
  <si>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</si>
  <si>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</si>
  <si>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</si>
  <si>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</si>
  <si>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</si>
  <si>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</si>
  <si>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</si>
  <si>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</si>
  <si>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</si>
  <si>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</si>
  <si>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</si>
  <si>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</si>
  <si>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</si>
  <si>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</si>
  <si>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</si>
  <si>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</si>
  <si>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</si>
  <si>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</si>
  <si>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</si>
  <si>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</si>
  <si>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</si>
  <si>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</si>
  <si>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</si>
  <si>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</si>
  <si>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</si>
  <si>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</si>
  <si>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</si>
  <si>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</si>
  <si>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</si>
  <si>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</si>
  <si>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</si>
  <si>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</si>
  <si>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</si>
  <si>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</si>
  <si>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</si>
  <si>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</si>
  <si>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</si>
  <si>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</si>
  <si>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</si>
  <si>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</si>
  <si>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</si>
  <si>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</si>
  <si>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</si>
  <si>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</si>
  <si>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</si>
  <si>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</si>
  <si>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</si>
  <si>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</si>
  <si>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</si>
  <si>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</si>
  <si>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</si>
  <si>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</si>
  <si>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</si>
  <si>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</si>
  <si>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</si>
  <si>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</si>
  <si>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</si>
  <si>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</si>
  <si>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</si>
  <si>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</si>
  <si>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</si>
  <si>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</si>
  <si>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</si>
  <si>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</si>
  <si>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</si>
  <si>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</si>
  <si>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</si>
  <si>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</si>
  <si>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</si>
  <si>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</si>
  <si>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</si>
  <si>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</si>
  <si>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</si>
  <si>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</si>
  <si>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</si>
  <si>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</si>
  <si>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</si>
  <si>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</si>
  <si>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</si>
  <si>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</si>
  <si>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</si>
  <si>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</si>
  <si>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</si>
  <si>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</si>
  <si>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</si>
  <si>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</si>
  <si>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</si>
  <si>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</si>
  <si>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</si>
  <si>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</si>
  <si>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</si>
  <si>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</si>
  <si>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</si>
  <si>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</si>
  <si>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</si>
  <si>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</si>
  <si>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</si>
  <si>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</si>
  <si>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</si>
  <si>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</si>
  <si>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</si>
  <si>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</si>
  <si>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</si>
  <si>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</si>
  <si>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</si>
  <si>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</si>
  <si>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</si>
  <si>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</si>
  <si>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</si>
  <si>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</si>
  <si>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</si>
  <si>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</si>
  <si>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</si>
  <si>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</si>
  <si>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</si>
  <si>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</si>
  <si>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</si>
  <si>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</si>
  <si>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</si>
  <si>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</si>
  <si>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</si>
  <si>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</si>
  <si>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</si>
  <si>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</si>
  <si>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</si>
  <si>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</si>
  <si>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</si>
  <si>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</si>
  <si>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</si>
  <si>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</si>
  <si>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</si>
  <si>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</si>
  <si>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</si>
  <si>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</si>
  <si>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</si>
  <si>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</si>
  <si>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</si>
  <si>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</si>
  <si>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</si>
  <si>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</si>
  <si>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</si>
  <si>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</si>
  <si>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</si>
  <si>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</si>
  <si>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</si>
  <si>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</si>
  <si>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</si>
  <si>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</si>
  <si>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</si>
  <si>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</si>
  <si>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</si>
  <si>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</si>
  <si>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</si>
  <si>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</si>
  <si>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</si>
  <si>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</si>
  <si>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</si>
  <si>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</si>
  <si>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</si>
  <si>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</si>
  <si>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</si>
  <si>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</si>
  <si>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</si>
  <si>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</si>
  <si>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</si>
  <si>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</si>
  <si>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</si>
  <si>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</si>
  <si>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</si>
  <si>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</si>
  <si>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</si>
  <si>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</si>
  <si>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</si>
  <si>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</si>
  <si>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</si>
  <si>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</si>
  <si>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</si>
  <si>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</si>
  <si>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</si>
  <si>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</si>
  <si>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</si>
  <si>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</si>
  <si>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</si>
  <si>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</si>
  <si>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</si>
  <si>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</si>
  <si>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</si>
  <si>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</si>
  <si>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</si>
  <si>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</si>
  <si>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</si>
  <si>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</si>
  <si>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</si>
  <si>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</si>
  <si>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</si>
  <si>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</si>
  <si>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</si>
  <si>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</si>
  <si>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</si>
  <si>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</si>
  <si>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</si>
  <si>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</si>
  <si>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</si>
  <si>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</si>
  <si>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</si>
  <si>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</si>
  <si>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</si>
  <si>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</si>
  <si>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</si>
  <si>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</si>
  <si>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</si>
  <si>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</si>
  <si>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</si>
  <si>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</si>
  <si>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</si>
  <si>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</si>
  <si>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</si>
  <si>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</si>
  <si>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</si>
  <si>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</si>
  <si>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</si>
  <si>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</si>
  <si>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</si>
  <si>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</si>
  <si>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</si>
  <si>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</si>
  <si>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</si>
  <si>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</si>
  <si>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</si>
  <si>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</si>
  <si>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</si>
  <si>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</si>
  <si>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</si>
  <si>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</si>
  <si>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</si>
  <si>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</si>
  <si>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</si>
  <si>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</si>
  <si>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</si>
  <si>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</si>
  <si>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</si>
  <si>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</si>
  <si>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</si>
  <si>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</si>
  <si>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</si>
  <si>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</si>
  <si>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</si>
  <si>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</si>
  <si>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</si>
  <si>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</si>
  <si>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</si>
  <si>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</si>
  <si>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</si>
  <si>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</si>
  <si>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</si>
  <si>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</si>
  <si>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</si>
  <si>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</si>
  <si>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</si>
  <si>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</si>
  <si>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</si>
  <si>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</si>
  <si>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</si>
  <si>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</si>
  <si>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</si>
  <si>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</si>
  <si>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</si>
  <si>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</si>
  <si>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</si>
  <si>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</si>
  <si>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</si>
  <si>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</si>
  <si>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</si>
  <si>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</si>
  <si>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</si>
  <si>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</si>
  <si>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</si>
  <si>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</si>
  <si>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</si>
  <si>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</si>
  <si>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</si>
  <si>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</si>
  <si>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</si>
  <si>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</si>
  <si>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</si>
  <si>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</si>
  <si>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</si>
  <si>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</si>
  <si>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</si>
  <si>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</si>
  <si>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</si>
  <si>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</si>
  <si>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</si>
  <si>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</si>
  <si>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</si>
  <si>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</si>
  <si>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</si>
  <si>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</si>
  <si>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</si>
  <si>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</si>
  <si>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</si>
  <si>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</si>
  <si>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</si>
  <si>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</si>
  <si>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</si>
  <si>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</si>
  <si>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</si>
  <si>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</si>
  <si>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</si>
  <si>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</si>
  <si>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</si>
  <si>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</si>
  <si>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</si>
  <si>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</si>
  <si>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</si>
  <si>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</si>
  <si>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</si>
  <si>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</si>
  <si>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</si>
  <si>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</si>
  <si>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</si>
  <si>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</si>
  <si>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</si>
  <si>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</si>
  <si>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</si>
  <si>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</si>
  <si>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</si>
  <si>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</si>
  <si>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</si>
  <si>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</si>
  <si>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</si>
  <si>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</si>
  <si>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</si>
  <si>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</si>
  <si>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</si>
  <si>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</si>
  <si>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</si>
  <si>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</si>
  <si>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</si>
  <si>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</si>
  <si>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</si>
  <si>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</si>
  <si>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</si>
  <si>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</si>
  <si>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</si>
  <si>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</si>
  <si>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</si>
  <si>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</si>
  <si>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</si>
  <si>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</si>
  <si>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</si>
  <si>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</si>
  <si>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</si>
  <si>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</si>
  <si>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</si>
  <si>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</si>
  <si>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</si>
  <si>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</si>
  <si>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</si>
  <si>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</si>
  <si>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</si>
  <si>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</si>
  <si>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</si>
  <si>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</si>
  <si>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</si>
  <si>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</si>
  <si>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</si>
  <si>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</si>
  <si>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</si>
  <si>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</si>
  <si>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</si>
  <si>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</si>
  <si>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</si>
  <si>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</si>
  <si>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</si>
  <si>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</si>
  <si>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</si>
  <si>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</si>
  <si>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</si>
  <si>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</si>
  <si>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</si>
  <si>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</si>
  <si>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</si>
  <si>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</si>
  <si>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</si>
  <si>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</si>
  <si>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</si>
  <si>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</si>
  <si>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</si>
  <si>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</si>
  <si>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</si>
  <si>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</si>
  <si>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</si>
  <si>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</si>
  <si>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</si>
  <si>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</si>
  <si>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</si>
  <si>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</si>
  <si>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</si>
  <si>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</si>
  <si>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</si>
  <si>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</si>
  <si>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</si>
  <si>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</si>
  <si>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</si>
  <si>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</si>
  <si>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</si>
  <si>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</si>
  <si>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</si>
  <si>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</si>
  <si>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</si>
  <si>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</si>
  <si>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</si>
  <si>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</si>
  <si>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</si>
  <si>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</si>
  <si>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</si>
  <si>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</si>
  <si>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</si>
  <si>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</si>
  <si>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</si>
  <si>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</si>
  <si>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</si>
  <si>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</si>
  <si>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</si>
  <si>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</si>
  <si>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</si>
  <si>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</si>
  <si>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</si>
  <si>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</si>
  <si>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</si>
  <si>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</si>
  <si>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</si>
  <si>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</si>
  <si>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</si>
  <si>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</si>
  <si>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</si>
  <si>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</si>
  <si>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</si>
  <si>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</si>
  <si>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</si>
  <si>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</si>
  <si>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</si>
  <si>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</si>
  <si>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</si>
  <si>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</si>
  <si>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</si>
  <si>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</si>
  <si>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</si>
  <si>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</si>
  <si>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</si>
  <si>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</si>
  <si>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</si>
  <si>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</si>
  <si>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</si>
  <si>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</si>
  <si>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</si>
  <si>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</si>
  <si>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</si>
  <si>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</si>
  <si>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</si>
  <si>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</si>
  <si>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</si>
  <si>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</si>
  <si>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</si>
  <si>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</si>
  <si>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</si>
  <si>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</si>
  <si>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</si>
  <si>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</si>
  <si>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</si>
  <si>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</si>
  <si>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</si>
  <si>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</si>
  <si>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</si>
  <si>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</si>
  <si>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</si>
  <si>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</si>
  <si>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</si>
  <si>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</si>
  <si>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</si>
  <si>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</si>
  <si>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</si>
  <si>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</si>
  <si>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</si>
  <si>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</si>
  <si>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</si>
  <si>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</si>
  <si>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</si>
  <si>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</si>
  <si>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</si>
  <si>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</si>
  <si>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</si>
  <si>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</si>
  <si>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</si>
  <si>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</si>
  <si>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</si>
  <si>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</si>
  <si>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</si>
  <si>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</si>
  <si>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</si>
  <si>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</si>
  <si>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</si>
  <si>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</si>
  <si>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</si>
  <si>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</si>
  <si>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</si>
  <si>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</si>
  <si>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</si>
  <si>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</si>
  <si>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</si>
  <si>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</si>
  <si>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</si>
  <si>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</si>
  <si>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</si>
  <si>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</si>
  <si>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</si>
  <si>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</si>
  <si>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</si>
  <si>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</si>
  <si>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</si>
  <si>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</si>
  <si>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</si>
  <si>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</si>
  <si>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</si>
  <si>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</si>
  <si>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</si>
  <si>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</si>
  <si>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</si>
  <si>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</si>
  <si>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</si>
  <si>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</si>
  <si>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</si>
  <si>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</si>
  <si>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</si>
  <si>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</si>
  <si>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</si>
  <si>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</si>
  <si>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</si>
  <si>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</si>
  <si>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</si>
  <si>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</si>
  <si>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</si>
  <si>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</si>
  <si>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</si>
  <si>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</si>
  <si>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</si>
  <si>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</si>
  <si>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</si>
  <si>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</si>
  <si>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</si>
  <si>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</si>
  <si>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</si>
  <si>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</si>
  <si>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</si>
  <si>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</si>
  <si>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</si>
  <si>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</si>
  <si>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</si>
  <si>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</si>
  <si>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</si>
  <si>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</si>
  <si>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</si>
  <si>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</si>
  <si>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</si>
  <si>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</si>
  <si>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</si>
  <si>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</si>
  <si>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</si>
  <si>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</si>
  <si>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</si>
  <si>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</si>
  <si>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</si>
  <si>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</si>
  <si>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</si>
  <si>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</si>
  <si>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</si>
  <si>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</si>
  <si>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</si>
  <si>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</si>
  <si>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</si>
  <si>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</si>
  <si>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</si>
  <si>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</si>
  <si>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</si>
  <si>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</si>
  <si>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</si>
  <si>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</si>
  <si>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</si>
  <si>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</si>
  <si>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</si>
  <si>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</si>
  <si>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</si>
  <si>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</si>
  <si>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</si>
  <si>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</si>
  <si>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</si>
  <si>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</si>
  <si>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</si>
  <si>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</si>
  <si>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</si>
  <si>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</si>
  <si>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</si>
  <si>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</si>
  <si>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</si>
  <si>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</si>
  <si>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</si>
  <si>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</si>
  <si>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</si>
  <si>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</si>
  <si>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</si>
  <si>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</si>
  <si>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</si>
  <si>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</si>
  <si>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</si>
  <si>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</si>
  <si>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</si>
  <si>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</si>
  <si>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</si>
  <si>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</si>
  <si>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</si>
  <si>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</si>
  <si>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</si>
  <si>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</si>
  <si>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</si>
  <si>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</si>
  <si>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</si>
  <si>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</si>
  <si>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</si>
  <si>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</si>
  <si>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</si>
  <si>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</si>
  <si>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</si>
  <si>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</si>
  <si>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</si>
  <si>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</si>
  <si>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</si>
  <si>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</si>
  <si>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</si>
  <si>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</si>
  <si>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</si>
  <si>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</si>
  <si>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</si>
  <si>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</si>
  <si>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</si>
  <si>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</si>
  <si>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</si>
  <si>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</si>
  <si>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</si>
  <si>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</si>
  <si>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</si>
  <si>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</si>
  <si>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</si>
  <si>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</si>
  <si>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</si>
  <si>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</si>
  <si>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</si>
  <si>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</si>
  <si>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</si>
  <si>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</si>
  <si>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</si>
  <si>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</si>
  <si>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</si>
  <si>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</si>
  <si>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</si>
  <si>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</si>
  <si>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</si>
  <si>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</si>
  <si>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</si>
  <si>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</si>
  <si>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</si>
  <si>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</si>
  <si>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</si>
  <si>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</si>
  <si>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</si>
  <si>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</si>
  <si>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</si>
  <si>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</si>
  <si>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</si>
  <si>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</si>
  <si>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</si>
  <si>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</si>
  <si>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</si>
  <si>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</si>
  <si>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</si>
  <si>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</si>
  <si>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</si>
  <si>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</si>
  <si>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</si>
  <si>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</si>
  <si>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</si>
  <si>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</si>
  <si>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</si>
  <si>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</si>
  <si>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</si>
  <si>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</si>
  <si>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</si>
  <si>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</si>
  <si>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</si>
  <si>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</si>
  <si>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</si>
  <si>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</si>
  <si>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</si>
  <si>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</si>
  <si>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</si>
  <si>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</si>
  <si>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</si>
  <si>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</si>
  <si>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</si>
  <si>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</si>
  <si>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</si>
  <si>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</si>
  <si>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</si>
  <si>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</si>
  <si>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</si>
  <si>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</si>
  <si>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</si>
  <si>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</si>
  <si>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</si>
  <si>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</si>
  <si>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</si>
  <si>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</si>
  <si>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</si>
  <si>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</si>
  <si>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</si>
  <si>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</si>
  <si>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</si>
  <si>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</si>
  <si>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</si>
  <si>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</si>
  <si>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</si>
  <si>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</si>
  <si>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</si>
  <si>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</si>
  <si>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</si>
  <si>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</si>
  <si>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</si>
  <si>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</si>
  <si>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</si>
  <si>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</si>
  <si>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</si>
  <si>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</si>
  <si>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</si>
  <si>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</si>
  <si>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</si>
  <si>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</si>
  <si>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</si>
  <si>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</si>
  <si>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</si>
  <si>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</si>
  <si>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</si>
  <si>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</si>
  <si>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</si>
  <si>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</si>
  <si>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</si>
  <si>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</si>
  <si>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</si>
  <si>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</si>
  <si>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</si>
  <si>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</si>
  <si>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</si>
  <si>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</si>
  <si>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</si>
  <si>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</si>
  <si>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</si>
  <si>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</si>
  <si>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</si>
  <si>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</si>
  <si>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</si>
  <si>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</si>
  <si>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</si>
  <si>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</si>
  <si>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</si>
  <si>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</si>
  <si>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</si>
  <si>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</si>
  <si>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</si>
  <si>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</si>
  <si>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</si>
  <si>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</si>
  <si>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</si>
  <si>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</si>
  <si>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</si>
  <si>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</si>
  <si>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</si>
  <si>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</si>
  <si>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</si>
  <si>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</si>
  <si>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</si>
  <si>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</si>
  <si>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</si>
  <si>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</si>
  <si>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</si>
  <si>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</si>
  <si>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</si>
  <si>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</si>
  <si>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</si>
  <si>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</si>
  <si>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</si>
  <si>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</si>
  <si>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</si>
  <si>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</si>
  <si>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</si>
  <si>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</si>
  <si>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</si>
  <si>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</si>
  <si>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</si>
  <si>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</si>
  <si>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</si>
  <si>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</si>
  <si>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</si>
  <si>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</si>
  <si>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</si>
  <si>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</si>
  <si>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</si>
  <si>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</si>
  <si>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</si>
  <si>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</si>
  <si>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</si>
  <si>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</si>
  <si>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</si>
  <si>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</si>
  <si>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</si>
  <si>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</si>
  <si>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</si>
  <si>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</si>
  <si>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</si>
  <si>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</si>
  <si>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</si>
  <si>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</si>
  <si>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</si>
  <si>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</si>
  <si>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</si>
  <si>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</si>
  <si>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</si>
  <si>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</si>
  <si>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</si>
  <si>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</si>
  <si>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</si>
  <si>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</si>
  <si>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</si>
  <si>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</si>
  <si>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</si>
  <si>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</si>
  <si>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</si>
  <si>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</si>
  <si>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</si>
  <si>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</si>
  <si>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</si>
  <si>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</si>
  <si>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</si>
  <si>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</si>
  <si>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</si>
  <si>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</si>
  <si>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</si>
  <si>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</si>
  <si>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</si>
  <si>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</si>
  <si>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</si>
  <si>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</si>
  <si>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</si>
  <si>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</si>
  <si>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</si>
  <si>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</si>
  <si>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</si>
  <si>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</si>
  <si>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</si>
  <si>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</si>
  <si>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</si>
  <si>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</si>
  <si>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</si>
  <si>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</si>
  <si>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</si>
  <si>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</si>
  <si>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</si>
  <si>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</si>
  <si>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</si>
  <si>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</si>
  <si>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</si>
  <si>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</si>
  <si>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</si>
  <si>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</si>
  <si>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</si>
  <si>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</si>
  <si>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</si>
  <si>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</si>
  <si>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</si>
  <si>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</si>
  <si>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</si>
  <si>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</si>
  <si>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</si>
  <si>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</si>
  <si>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</si>
  <si>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</si>
  <si>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</si>
  <si>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</si>
  <si>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</si>
  <si>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</si>
  <si>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</si>
  <si>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</si>
  <si>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</si>
  <si>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</si>
  <si>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</si>
  <si>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</si>
  <si>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</si>
  <si>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</si>
  <si>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</si>
  <si>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</si>
  <si>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</si>
  <si>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</si>
  <si>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</si>
  <si>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</si>
  <si>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</si>
  <si>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</si>
  <si>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</si>
  <si>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</si>
  <si>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</si>
  <si>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</si>
  <si>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</si>
  <si>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</si>
  <si>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</si>
  <si>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</si>
  <si>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</si>
  <si>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</si>
  <si>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</si>
  <si>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</si>
  <si>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</si>
  <si>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</si>
  <si>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</si>
  <si>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</si>
  <si>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</si>
  <si>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</si>
  <si>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</si>
  <si>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</si>
  <si>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</si>
  <si>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</si>
  <si>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</si>
  <si>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</si>
  <si>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</si>
  <si>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</si>
  <si>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</si>
  <si>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</si>
  <si>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</si>
  <si>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</si>
  <si>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</si>
  <si>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</si>
  <si>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</si>
  <si>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</si>
  <si>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</si>
  <si>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</si>
  <si>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</si>
  <si>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</si>
  <si>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</si>
  <si>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</si>
  <si>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</si>
  <si>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</si>
  <si>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</si>
  <si>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</si>
  <si>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</si>
  <si>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</si>
  <si>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</si>
  <si>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</si>
  <si>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</si>
  <si>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</si>
  <si>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</si>
  <si>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</si>
  <si>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</si>
  <si>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</si>
  <si>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</si>
  <si>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</si>
  <si>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</si>
  <si>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</si>
  <si>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</si>
  <si>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</si>
  <si>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</si>
  <si>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</si>
  <si>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</si>
  <si>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</si>
  <si>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</si>
  <si>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</si>
  <si>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</si>
  <si>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</si>
  <si>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</si>
  <si>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</si>
  <si>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</si>
  <si>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</si>
  <si>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</si>
  <si>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</si>
  <si>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</si>
  <si>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</si>
  <si>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</si>
  <si>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</si>
  <si>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</si>
  <si>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</si>
  <si>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</si>
  <si>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</si>
  <si>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</si>
  <si>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</si>
  <si>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</si>
  <si>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</si>
  <si>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</si>
  <si>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</si>
  <si>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</si>
  <si>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</si>
  <si>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</si>
  <si>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</si>
  <si>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</si>
  <si>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</si>
  <si>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</si>
  <si>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</si>
  <si>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</si>
  <si>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</si>
  <si>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</si>
  <si>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</si>
  <si>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</si>
  <si>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</si>
  <si>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</si>
  <si>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</si>
  <si>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</si>
  <si>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</si>
  <si>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</si>
  <si>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</si>
  <si>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</si>
  <si>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</si>
  <si>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</si>
  <si>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</si>
  <si>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</si>
  <si>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</si>
  <si>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</si>
  <si>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</si>
  <si>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</si>
  <si>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</si>
  <si>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</si>
  <si>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</si>
  <si>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</si>
  <si>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</si>
  <si>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</si>
  <si>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</si>
  <si>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</si>
  <si>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</si>
  <si>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</si>
  <si>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</si>
  <si>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</si>
  <si>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</si>
  <si>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</si>
  <si>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</si>
  <si>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</si>
  <si>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</si>
  <si>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</si>
  <si>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</si>
  <si>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</si>
  <si>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</si>
  <si>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</si>
  <si>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</si>
  <si>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</si>
  <si>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</si>
  <si>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</si>
  <si>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</si>
  <si>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</si>
  <si>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</si>
  <si>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</si>
  <si>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</si>
  <si>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</si>
  <si>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</si>
  <si>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</si>
  <si>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</si>
  <si>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</si>
  <si>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</si>
  <si>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</si>
  <si>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</si>
  <si>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</si>
  <si>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</si>
  <si>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</si>
  <si>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</si>
  <si>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</si>
  <si>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</si>
  <si>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</si>
  <si>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</si>
  <si>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</si>
  <si>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</si>
  <si>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</si>
  <si>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</si>
  <si>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</si>
  <si>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</si>
  <si>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</si>
  <si>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</si>
  <si>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</si>
  <si>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</si>
  <si>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</si>
  <si>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</si>
  <si>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</si>
  <si>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</si>
  <si>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</si>
  <si>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</si>
  <si>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</si>
  <si>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</si>
  <si>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</si>
  <si>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</si>
  <si>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</si>
  <si>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</si>
  <si>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</si>
  <si>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</si>
  <si>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</si>
  <si>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</si>
  <si>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</si>
  <si>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</si>
  <si>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</si>
  <si>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</si>
  <si>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</si>
  <si>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</si>
  <si>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</si>
  <si>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</si>
  <si>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</si>
  <si>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</si>
  <si>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</si>
  <si>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</si>
  <si>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</si>
  <si>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</si>
  <si>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</si>
  <si>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</si>
  <si>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</si>
  <si>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</si>
  <si>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</si>
  <si>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</si>
  <si>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</si>
  <si>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</si>
  <si>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</si>
  <si>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</si>
  <si>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</si>
  <si>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</si>
  <si>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</si>
  <si>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</si>
  <si>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</si>
  <si>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</si>
  <si>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</si>
  <si>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</si>
  <si>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</si>
  <si>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</si>
  <si>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</si>
  <si>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</si>
  <si>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</si>
  <si>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</si>
  <si>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</si>
  <si>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</si>
  <si>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</si>
  <si>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</si>
  <si>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</si>
  <si>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</si>
  <si>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</si>
  <si>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</si>
  <si>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</si>
  <si>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</si>
  <si>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</si>
  <si>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</si>
  <si>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</si>
  <si>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</si>
  <si>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</si>
  <si>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</si>
  <si>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</si>
  <si>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</si>
  <si>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</si>
  <si>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</si>
  <si>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</si>
  <si>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</si>
  <si>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</si>
  <si>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</si>
  <si>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</si>
  <si>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</si>
  <si>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</si>
  <si>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</si>
  <si>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</si>
  <si>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</si>
  <si>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</si>
  <si>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</si>
  <si>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</si>
  <si>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</si>
  <si>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</si>
  <si>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</si>
  <si>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</si>
  <si>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</si>
  <si>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</si>
  <si>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</si>
  <si>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</si>
  <si>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</si>
  <si>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</si>
  <si>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</si>
  <si>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</si>
  <si>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</si>
  <si>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</si>
  <si>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</si>
  <si>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</si>
  <si>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</si>
  <si>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</si>
  <si>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</si>
  <si>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</si>
  <si>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</si>
  <si>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</si>
  <si>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</si>
  <si>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</si>
  <si>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</si>
  <si>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</si>
  <si>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</si>
  <si>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</si>
  <si>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</si>
  <si>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</si>
  <si>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</si>
  <si>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</si>
  <si>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</si>
  <si>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</si>
  <si>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</si>
  <si>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</si>
  <si>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</si>
  <si>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</si>
  <si>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</si>
  <si>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</si>
  <si>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</si>
  <si>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</si>
  <si>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</si>
  <si>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</si>
  <si>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</si>
  <si>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</si>
  <si>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</si>
  <si>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</si>
  <si>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</si>
  <si>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</si>
  <si>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</si>
  <si>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</si>
  <si>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</si>
  <si>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</si>
  <si>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</si>
  <si>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</si>
  <si>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</si>
  <si>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</si>
  <si>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</si>
  <si>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</si>
  <si>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</si>
  <si>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</si>
  <si>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</si>
  <si>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</si>
  <si>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</si>
  <si>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</si>
  <si>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</si>
  <si>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</si>
  <si>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</si>
  <si>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</si>
  <si>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</si>
  <si>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</si>
  <si>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</si>
  <si>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</si>
  <si>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</si>
  <si>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</si>
  <si>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</si>
  <si>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</si>
  <si>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</si>
  <si>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</si>
  <si>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</si>
  <si>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</si>
  <si>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</si>
  <si>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</si>
  <si>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</si>
  <si>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</si>
  <si>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</si>
  <si>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</si>
  <si>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</si>
  <si>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</si>
  <si>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</si>
  <si>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</si>
  <si>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</si>
  <si>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</si>
  <si>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</si>
  <si>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</si>
  <si>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</si>
  <si>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</si>
  <si>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</si>
  <si>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</si>
  <si>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</si>
  <si>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</si>
  <si>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</si>
  <si>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</si>
  <si>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</si>
  <si>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</si>
  <si>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</si>
  <si>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</si>
  <si>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</si>
  <si>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</si>
  <si>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</si>
  <si>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</si>
  <si>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</si>
  <si>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</si>
  <si>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</si>
  <si>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</si>
  <si>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</si>
  <si>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</si>
  <si>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</si>
  <si>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</si>
  <si>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</si>
  <si>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</si>
  <si>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</si>
  <si>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</si>
  <si>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</si>
  <si>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</si>
  <si>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</si>
  <si>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</si>
  <si>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</si>
  <si>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</si>
  <si>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</si>
  <si>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</si>
  <si>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</si>
  <si>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</si>
  <si>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</si>
  <si>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</si>
  <si>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</si>
  <si>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</si>
  <si>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</si>
  <si>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</si>
  <si>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</si>
  <si>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</si>
  <si>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</si>
  <si>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</si>
  <si>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</si>
  <si>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</si>
  <si>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</si>
  <si>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</si>
  <si>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</si>
  <si>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</si>
  <si>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</si>
  <si>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</si>
  <si>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</si>
  <si>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</si>
  <si>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</si>
  <si>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</si>
  <si>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</si>
  <si>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</si>
  <si>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</si>
  <si>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</si>
  <si>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</si>
  <si>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</si>
  <si>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</si>
  <si>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</si>
  <si>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</si>
  <si>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</si>
  <si>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</si>
  <si>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</si>
  <si>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</si>
  <si>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</si>
  <si>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</si>
  <si>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</si>
  <si>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</si>
  <si>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</si>
  <si>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</si>
  <si>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</si>
  <si>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</si>
  <si>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</si>
  <si>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</si>
  <si>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</si>
  <si>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</si>
  <si>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</si>
  <si>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</si>
  <si>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</si>
  <si>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</si>
  <si>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</si>
  <si>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</si>
  <si>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</si>
  <si>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</si>
  <si>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</si>
  <si>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</si>
  <si>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</si>
  <si>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</si>
  <si>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</si>
  <si>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</si>
  <si>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</si>
  <si>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</si>
  <si>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</si>
  <si>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</si>
  <si>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</si>
  <si>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</si>
  <si>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</si>
  <si>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</si>
  <si>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</si>
  <si>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</si>
  <si>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</si>
  <si>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</si>
  <si>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</si>
  <si>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</si>
  <si>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</si>
  <si>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</si>
  <si>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</si>
  <si>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</si>
  <si>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</si>
  <si>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</si>
  <si>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</si>
  <si>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</si>
  <si>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</si>
  <si>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</si>
  <si>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</si>
  <si>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</si>
  <si>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</si>
  <si>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</si>
  <si>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</si>
  <si>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</si>
  <si>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</si>
  <si>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</si>
  <si>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</si>
  <si>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</si>
  <si>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</si>
  <si>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</si>
  <si>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</si>
  <si>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</si>
  <si>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</si>
  <si>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</si>
  <si>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</si>
  <si>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</si>
  <si>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</si>
  <si>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</si>
  <si>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</si>
  <si>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</si>
  <si>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</si>
  <si>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</si>
  <si>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</si>
  <si>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</si>
  <si>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</si>
  <si>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</si>
  <si>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</si>
  <si>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</si>
  <si>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</si>
  <si>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</si>
  <si>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</si>
  <si>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</si>
  <si>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</si>
  <si>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</si>
  <si>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</si>
  <si>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</si>
  <si>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</si>
  <si>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</si>
  <si>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</si>
  <si>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</si>
  <si>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</si>
  <si>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</si>
  <si>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</si>
  <si>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</si>
  <si>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</si>
  <si>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</si>
  <si>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</si>
  <si>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</si>
  <si>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</si>
  <si>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</si>
  <si>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</si>
  <si>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</si>
  <si>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</si>
  <si>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</si>
  <si>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</si>
  <si>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</si>
  <si>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</si>
  <si>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</si>
  <si>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</si>
  <si>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</si>
  <si>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</si>
  <si>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</si>
  <si>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</si>
  <si>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</si>
  <si>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</si>
  <si>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</si>
  <si>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</si>
  <si>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</si>
  <si>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</si>
  <si>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</si>
  <si>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</si>
  <si>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</si>
  <si>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</si>
  <si>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</si>
  <si>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</si>
  <si>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</si>
  <si>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</si>
  <si>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</si>
  <si>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</si>
  <si>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</si>
  <si>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</si>
  <si>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</si>
  <si>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</si>
  <si>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</si>
  <si>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</si>
  <si>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</si>
  <si>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</si>
  <si>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</si>
  <si>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</si>
  <si>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</si>
  <si>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</si>
  <si>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</si>
  <si>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</si>
  <si>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</si>
  <si>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</si>
  <si>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</si>
  <si>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</si>
  <si>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</si>
  <si>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</si>
  <si>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</si>
  <si>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</si>
  <si>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</si>
  <si>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</si>
  <si>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</si>
  <si>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</si>
  <si>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</si>
  <si>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</si>
  <si>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</si>
  <si>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</si>
  <si>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</si>
  <si>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</si>
  <si>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</si>
  <si>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</si>
  <si>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</si>
  <si>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</si>
  <si>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</si>
  <si>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</si>
  <si>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</si>
  <si>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</si>
  <si>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</si>
  <si>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</si>
  <si>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</si>
  <si>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</si>
  <si>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</si>
  <si>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</si>
  <si>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</si>
  <si>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</si>
  <si>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</si>
  <si>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</si>
  <si>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</si>
  <si>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</si>
  <si>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</si>
  <si>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</si>
  <si>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</si>
  <si>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</si>
  <si>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</si>
  <si>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</si>
  <si>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</si>
  <si>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</si>
  <si>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</si>
  <si>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</si>
  <si>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</si>
  <si>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</si>
  <si>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</si>
  <si>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</si>
  <si>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</si>
  <si>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</si>
  <si>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</si>
  <si>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</si>
  <si>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</si>
  <si>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</si>
  <si>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</si>
  <si>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</si>
  <si>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</si>
  <si>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</si>
  <si>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</si>
  <si>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</si>
  <si>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</si>
  <si>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</si>
  <si>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</si>
  <si>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</si>
  <si>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</si>
  <si>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</si>
  <si>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</si>
  <si>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</si>
  <si>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</si>
  <si>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</si>
  <si>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</si>
  <si>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</si>
  <si>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</si>
  <si>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</si>
  <si>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</si>
  <si>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</si>
  <si>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</si>
  <si>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</si>
  <si>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</si>
  <si>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</si>
  <si>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</si>
  <si>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</si>
  <si>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</si>
  <si>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</si>
  <si>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</si>
  <si>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</si>
  <si>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</si>
  <si>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</si>
  <si>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</si>
  <si>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</si>
  <si>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</si>
  <si>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</si>
  <si>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</si>
  <si>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</si>
  <si>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</si>
  <si>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</si>
  <si>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</si>
  <si>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</si>
  <si>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</si>
  <si>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</si>
  <si>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</si>
  <si>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</si>
  <si>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</si>
  <si>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</si>
  <si>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</si>
  <si>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</si>
  <si>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</si>
  <si>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</si>
  <si>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</si>
  <si>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</si>
  <si>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</si>
  <si>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</si>
  <si>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</si>
  <si>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</si>
  <si>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</si>
  <si>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</si>
  <si>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</si>
  <si>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</si>
  <si>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</si>
  <si>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</si>
  <si>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</si>
  <si>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</si>
  <si>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</si>
  <si>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</si>
  <si>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</si>
  <si>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</si>
  <si>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</si>
  <si>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</si>
  <si>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</si>
  <si>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</si>
  <si>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</si>
  <si>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</si>
  <si>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</si>
  <si>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</si>
  <si>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</si>
  <si>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</si>
  <si>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</si>
  <si>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</si>
  <si>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</si>
  <si>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</si>
  <si>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</si>
  <si>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</si>
  <si>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</si>
  <si>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</si>
  <si>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</si>
  <si>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</si>
  <si>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</si>
  <si>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</si>
  <si>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</si>
  <si>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</si>
  <si>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</si>
  <si>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</si>
  <si>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</si>
  <si>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</si>
  <si>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</si>
  <si>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</si>
  <si>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</si>
  <si>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</si>
  <si>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</si>
  <si>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</si>
  <si>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</si>
  <si>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</si>
  <si>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</si>
  <si>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</si>
  <si>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</si>
  <si>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</si>
  <si>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</si>
  <si>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</si>
  <si>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</si>
  <si>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</si>
  <si>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</si>
  <si>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</si>
  <si>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</si>
  <si>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</si>
  <si>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</si>
  <si>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</si>
  <si>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</si>
  <si>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</si>
  <si>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</si>
  <si>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</si>
  <si>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</si>
  <si>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</si>
  <si>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</si>
  <si>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</si>
  <si>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</si>
  <si>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</si>
  <si>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</si>
  <si>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</si>
  <si>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</si>
  <si>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</si>
  <si>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</si>
  <si>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</si>
  <si>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</si>
  <si>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</si>
  <si>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</si>
  <si>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</si>
  <si>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</si>
  <si>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</si>
  <si>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</si>
  <si>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</si>
  <si>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</si>
  <si>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</si>
  <si>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</si>
  <si>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</si>
  <si>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</si>
  <si>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</si>
  <si>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</si>
  <si>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</si>
  <si>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</si>
  <si>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</si>
  <si>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</si>
  <si>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</si>
  <si>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</si>
  <si>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</si>
  <si>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</si>
  <si>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</si>
  <si>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</si>
  <si>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</si>
  <si>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</si>
  <si>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</si>
  <si>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</si>
  <si>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</si>
  <si>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</si>
  <si>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</si>
  <si>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</si>
  <si>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</si>
  <si>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</si>
  <si>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</si>
  <si>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</si>
  <si>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</si>
  <si>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</si>
  <si>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</si>
  <si>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</si>
  <si>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</si>
  <si>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</si>
  <si>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</si>
  <si>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</si>
  <si>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</si>
  <si>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</si>
  <si>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</si>
  <si>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</si>
  <si>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</si>
  <si>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</si>
  <si>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</si>
  <si>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</si>
  <si>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</si>
  <si>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</si>
  <si>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</si>
  <si>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</si>
  <si>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</si>
  <si>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</si>
  <si>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</si>
  <si>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</si>
  <si>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</si>
  <si>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</si>
  <si>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</si>
  <si>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</si>
  <si>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</si>
  <si>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</si>
  <si>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</si>
  <si>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</si>
  <si>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</si>
  <si>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</si>
  <si>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</si>
  <si>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</si>
  <si>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</si>
  <si>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</si>
  <si>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</si>
  <si>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</si>
  <si>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</si>
  <si>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</si>
  <si>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</si>
  <si>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</si>
  <si>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</si>
  <si>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</si>
  <si>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</si>
  <si>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</si>
  <si>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</si>
  <si>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</si>
  <si>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</si>
  <si>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</si>
  <si>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</si>
  <si>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</si>
  <si>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</si>
  <si>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</si>
  <si>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</si>
  <si>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</si>
  <si>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</si>
  <si>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</si>
  <si>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</si>
  <si>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</si>
  <si>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</si>
  <si>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</si>
  <si>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</si>
  <si>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</si>
  <si>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</si>
  <si>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</si>
  <si>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</si>
  <si>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</si>
  <si>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</si>
  <si>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</si>
  <si>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</si>
  <si>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</si>
  <si>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</si>
  <si>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</si>
  <si>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</si>
  <si>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</si>
  <si>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</si>
  <si>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</si>
  <si>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</si>
  <si>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</si>
  <si>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</si>
  <si>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</si>
  <si>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</si>
  <si>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</si>
  <si>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</si>
  <si>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</si>
  <si>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</si>
  <si>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</si>
  <si>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</si>
  <si>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</si>
  <si>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</si>
  <si>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</si>
  <si>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</si>
  <si>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</si>
  <si>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</si>
  <si>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</si>
  <si>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</si>
  <si>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</si>
  <si>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</si>
  <si>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</si>
  <si>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</si>
  <si>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</si>
  <si>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</si>
  <si>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</si>
  <si>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</si>
  <si>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</si>
  <si>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</si>
  <si>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</si>
  <si>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</si>
  <si>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</si>
  <si>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</si>
  <si>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</si>
  <si>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</si>
  <si>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</si>
  <si>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</si>
  <si>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</si>
  <si>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</si>
  <si>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</si>
  <si>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</si>
  <si>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</si>
  <si>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</si>
  <si>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</si>
  <si>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</si>
  <si>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</si>
  <si>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</si>
  <si>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</si>
  <si>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</si>
  <si>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</si>
  <si>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</si>
  <si>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</si>
  <si>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</si>
  <si>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</si>
  <si>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</si>
  <si>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</si>
  <si>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</si>
  <si>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</si>
  <si>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</si>
  <si>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</si>
  <si>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</si>
  <si>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</si>
  <si>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</si>
  <si>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</si>
  <si>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</si>
  <si>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</si>
  <si>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</si>
  <si>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</si>
  <si>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</si>
  <si>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</si>
  <si>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</si>
  <si>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</si>
  <si>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</si>
  <si>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</si>
  <si>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</si>
  <si>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</si>
  <si>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</si>
  <si>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</si>
  <si>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</si>
  <si>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</si>
  <si>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</si>
  <si>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</si>
  <si>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</si>
  <si>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</si>
  <si>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</si>
  <si>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</si>
  <si>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</si>
  <si>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</si>
  <si>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</si>
  <si>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</si>
  <si>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</si>
  <si>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</si>
  <si>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</si>
  <si>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</si>
  <si>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</si>
  <si>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</si>
  <si>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</si>
  <si>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</si>
  <si>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</si>
  <si>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</si>
  <si>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</si>
  <si>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</si>
  <si>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</si>
  <si>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</si>
  <si>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</si>
  <si>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</si>
  <si>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</si>
  <si>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</si>
  <si>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</si>
  <si>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</si>
  <si>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</si>
  <si>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</si>
  <si>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</si>
  <si>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</si>
  <si>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</si>
  <si>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</si>
  <si>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</si>
  <si>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</si>
  <si>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</si>
  <si>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</si>
  <si>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</si>
  <si>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</si>
  <si>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</si>
  <si>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</si>
  <si>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</si>
  <si>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</si>
  <si>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</si>
  <si>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</si>
  <si>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</si>
  <si>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</si>
  <si>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</si>
  <si>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</si>
  <si>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</si>
  <si>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</si>
  <si>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</si>
  <si>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</si>
  <si>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</si>
  <si>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</si>
  <si>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</si>
  <si>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</si>
  <si>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</si>
  <si>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</si>
  <si>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</si>
  <si>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</si>
  <si>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</si>
  <si>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</si>
  <si>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</si>
  <si>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</si>
  <si>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</si>
  <si>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</si>
  <si>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</si>
  <si>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</si>
  <si>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</si>
  <si>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</si>
  <si>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</si>
  <si>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</si>
  <si>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</si>
  <si>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</si>
  <si>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</si>
  <si>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</si>
  <si>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</si>
  <si>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</si>
  <si>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</si>
  <si>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</si>
  <si>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</si>
  <si>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</si>
  <si>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</si>
  <si>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</si>
  <si>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</si>
  <si>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</si>
  <si>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</si>
  <si>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</si>
  <si>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</si>
  <si>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</si>
  <si>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</si>
  <si>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</si>
  <si>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</si>
  <si>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</si>
  <si>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</si>
  <si>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</si>
  <si>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</si>
  <si>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</si>
  <si>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</si>
  <si>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</si>
  <si>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</si>
  <si>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</si>
  <si>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</si>
  <si>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</si>
  <si>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</si>
  <si>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</si>
  <si>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</si>
  <si>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</si>
  <si>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</si>
  <si>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</si>
  <si>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</si>
  <si>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</si>
  <si>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</si>
  <si>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</si>
  <si>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</si>
  <si>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</si>
  <si>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</si>
  <si>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</si>
  <si>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</si>
  <si>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</si>
  <si>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</si>
  <si>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</si>
  <si>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</si>
  <si>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</si>
  <si>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</si>
  <si>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</si>
  <si>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</si>
  <si>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</si>
  <si>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</si>
  <si>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</si>
  <si>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</si>
  <si>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</si>
  <si>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</si>
  <si>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</si>
  <si>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</si>
  <si>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</si>
  <si>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</si>
  <si>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</si>
  <si>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</si>
  <si>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</si>
  <si>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</si>
  <si>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</si>
  <si>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</si>
  <si>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</si>
  <si>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</si>
  <si>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</si>
  <si>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</si>
  <si>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</si>
  <si>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</si>
  <si>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</si>
  <si>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</si>
  <si>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</si>
  <si>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</si>
  <si>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</si>
  <si>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</si>
  <si>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</si>
  <si>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</si>
  <si>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</si>
  <si>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</si>
  <si>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</si>
  <si>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</si>
  <si>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</si>
  <si>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</si>
  <si>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</si>
  <si>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</si>
  <si>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</si>
  <si>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</si>
  <si>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</si>
  <si>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</si>
  <si>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</si>
  <si>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</si>
  <si>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</si>
  <si>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</si>
  <si>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</si>
  <si>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</si>
  <si>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</si>
  <si>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</si>
  <si>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</si>
  <si>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</si>
  <si>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</si>
  <si>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</si>
  <si>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</si>
  <si>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</si>
  <si>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</si>
  <si>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</si>
  <si>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</si>
  <si>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</si>
  <si>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</si>
  <si>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</si>
  <si>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</si>
  <si>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</si>
  <si>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</si>
  <si>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</si>
  <si>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</si>
  <si>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</si>
  <si>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</si>
  <si>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</si>
  <si>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</si>
  <si>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</si>
  <si>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</si>
  <si>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</si>
  <si>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</si>
  <si>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</si>
  <si>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</si>
  <si>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</si>
  <si>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</si>
  <si>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</si>
  <si>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</si>
  <si>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</si>
  <si>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</si>
  <si>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</si>
  <si>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</si>
  <si>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</si>
  <si>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</si>
  <si>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</si>
  <si>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</si>
  <si>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</si>
  <si>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</si>
  <si>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</si>
  <si>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</si>
  <si>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</si>
  <si>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</si>
  <si>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</si>
  <si>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</si>
  <si>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</si>
  <si>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</si>
  <si>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</si>
  <si>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</si>
  <si>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</si>
  <si>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</si>
  <si>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</si>
  <si>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</si>
  <si>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</si>
  <si>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</si>
  <si>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</si>
  <si>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</si>
  <si>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</si>
  <si>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</si>
  <si>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</si>
  <si>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</si>
  <si>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</si>
  <si>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</si>
  <si>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</si>
  <si>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</si>
  <si>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</si>
  <si>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</si>
  <si>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</si>
  <si>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</si>
  <si>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</si>
  <si>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</si>
  <si>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</si>
  <si>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</si>
  <si>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</si>
  <si>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</si>
  <si>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</si>
  <si>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</si>
  <si>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</si>
  <si>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</si>
  <si>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</si>
  <si>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</si>
  <si>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</si>
  <si>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</si>
  <si>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</si>
  <si>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</si>
  <si>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</si>
  <si>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</si>
  <si>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</si>
  <si>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</si>
  <si>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</si>
  <si>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</si>
  <si>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</si>
  <si>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</si>
  <si>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</si>
  <si>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</si>
  <si>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</si>
  <si>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</si>
  <si>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</si>
  <si>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</si>
  <si>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</si>
  <si>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</si>
  <si>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</si>
  <si>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</si>
  <si>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</si>
  <si>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</si>
  <si>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</si>
  <si>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</si>
  <si>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</si>
  <si>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</si>
  <si>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</si>
  <si>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</si>
  <si>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</si>
  <si>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</si>
  <si>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</si>
  <si>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</si>
  <si>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</si>
  <si>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</si>
  <si>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</si>
  <si>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</si>
  <si>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</si>
  <si>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</si>
  <si>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</si>
  <si>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</si>
  <si>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</si>
  <si>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</si>
  <si>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</si>
  <si>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</si>
  <si>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</si>
  <si>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</si>
  <si>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</si>
  <si>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</si>
  <si>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</si>
  <si>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</si>
  <si>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</si>
  <si>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</si>
  <si>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</si>
  <si>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</si>
  <si>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</si>
  <si>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</si>
  <si>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</si>
  <si>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</si>
  <si>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</si>
  <si>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</si>
  <si>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</si>
  <si>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</si>
  <si>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</si>
  <si>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</si>
  <si>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</si>
  <si>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</si>
  <si>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</si>
  <si>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</si>
  <si>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</si>
  <si>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</si>
  <si>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</si>
  <si>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</si>
  <si>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</si>
  <si>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</si>
  <si>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</si>
  <si>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</si>
  <si>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</si>
  <si>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</si>
  <si>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</si>
  <si>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</si>
  <si>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</si>
  <si>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</si>
  <si>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</si>
  <si>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</si>
  <si>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</si>
  <si>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</si>
  <si>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</si>
  <si>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</si>
  <si>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</si>
  <si>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</si>
  <si>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</si>
  <si>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</si>
  <si>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</si>
  <si>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</si>
  <si>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</si>
  <si>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</si>
  <si>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</si>
  <si>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</si>
  <si>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</si>
  <si>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</si>
  <si>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</si>
  <si>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</si>
  <si>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</si>
  <si>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</si>
  <si>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</si>
  <si>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</si>
  <si>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</si>
  <si>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</si>
  <si>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</si>
  <si>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</si>
  <si>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</si>
  <si>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</si>
  <si>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</si>
  <si>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</si>
  <si>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</si>
  <si>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</si>
  <si>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</si>
  <si>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</si>
  <si>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</si>
  <si>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</si>
  <si>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</si>
  <si>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</si>
  <si>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</si>
  <si>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</si>
  <si>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</si>
  <si>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</si>
  <si>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</si>
  <si>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</si>
  <si>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</si>
  <si>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</si>
  <si>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</si>
  <si>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</si>
  <si>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</si>
  <si>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</si>
  <si>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</si>
  <si>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</si>
  <si>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</si>
  <si>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</si>
  <si>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</si>
  <si>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</si>
  <si>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</si>
  <si>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</si>
  <si>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</si>
  <si>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</si>
  <si>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</si>
  <si>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</si>
  <si>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</si>
  <si>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</si>
  <si>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</si>
  <si>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</si>
  <si>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</si>
  <si>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</si>
  <si>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</si>
  <si>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</si>
  <si>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</si>
  <si>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</si>
  <si>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</si>
  <si>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</si>
  <si>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</si>
  <si>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</si>
  <si>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</si>
  <si>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</si>
  <si>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</si>
  <si>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</si>
  <si>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</si>
  <si>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</si>
  <si>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</si>
  <si>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</si>
  <si>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</si>
  <si>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</si>
  <si>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</si>
  <si>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</si>
  <si>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</si>
  <si>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</si>
  <si>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</si>
  <si>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</si>
  <si>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</si>
  <si>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</si>
  <si>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</si>
  <si>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</si>
  <si>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</si>
  <si>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</si>
  <si>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</si>
  <si>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</si>
  <si>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</si>
  <si>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</si>
  <si>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</si>
  <si>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</si>
  <si>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</si>
  <si>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</si>
  <si>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</si>
  <si>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</si>
  <si>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</si>
  <si>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</si>
  <si>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</si>
  <si>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</si>
  <si>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</si>
  <si>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</si>
  <si>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</si>
  <si>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</si>
  <si>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</si>
  <si>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</si>
  <si>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</si>
  <si>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</si>
  <si>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</si>
  <si>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</si>
  <si>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</si>
  <si>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</si>
  <si>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</si>
  <si>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</si>
  <si>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</si>
  <si>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</si>
  <si>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</si>
  <si>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</si>
  <si>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</si>
  <si>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</si>
  <si>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</si>
  <si>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</si>
  <si>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</si>
  <si>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</si>
  <si>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</si>
  <si>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</si>
  <si>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</si>
  <si>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</si>
  <si>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</si>
  <si>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</si>
  <si>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</si>
  <si>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</si>
  <si>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</si>
  <si>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</si>
  <si>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</si>
  <si>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</si>
  <si>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</si>
  <si>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</si>
  <si>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</si>
  <si>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</si>
  <si>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</si>
  <si>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</si>
  <si>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</si>
  <si>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</si>
  <si>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</si>
  <si>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</si>
  <si>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</si>
  <si>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</si>
  <si>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</si>
  <si>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</si>
  <si>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</si>
  <si>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</si>
  <si>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</si>
  <si>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</si>
  <si>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</si>
  <si>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</si>
  <si>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</si>
  <si>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</si>
  <si>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</si>
  <si>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</si>
  <si>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</si>
  <si>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</si>
  <si>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</si>
  <si>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</si>
  <si>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</si>
  <si>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</si>
  <si>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</si>
  <si>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</si>
  <si>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</si>
  <si>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</si>
  <si>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</si>
  <si>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</si>
  <si>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</si>
  <si>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</si>
  <si>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</si>
  <si>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</si>
  <si>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</si>
  <si>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</si>
  <si>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</si>
  <si>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</si>
  <si>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</si>
  <si>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</si>
  <si>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</si>
  <si>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</si>
  <si>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</si>
  <si>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</si>
  <si>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</si>
  <si>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</si>
  <si>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</si>
  <si>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</si>
  <si>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</si>
  <si>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</si>
  <si>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</si>
  <si>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</si>
  <si>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</si>
  <si>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</si>
  <si>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</si>
  <si>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</si>
  <si>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</si>
  <si>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</si>
  <si>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</si>
  <si>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</si>
  <si>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</si>
  <si>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</si>
  <si>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</si>
  <si>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</si>
  <si>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</si>
  <si>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</si>
  <si>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</si>
  <si>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</si>
  <si>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</si>
  <si>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</si>
  <si>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</si>
  <si>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</si>
  <si>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</si>
  <si>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</si>
  <si>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</si>
  <si>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</si>
  <si>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</si>
  <si>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</si>
  <si>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</si>
  <si>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</si>
  <si>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</si>
  <si>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</si>
  <si>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</si>
  <si>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</si>
  <si>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</si>
  <si>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</si>
  <si>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</si>
  <si>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</si>
  <si>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</si>
  <si>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</si>
  <si>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</si>
  <si>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</si>
  <si>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</si>
  <si>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</si>
  <si>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</si>
  <si>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</si>
  <si>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</si>
  <si>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</si>
  <si>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</si>
  <si>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</si>
  <si>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</si>
  <si>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</si>
  <si>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</si>
  <si>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</si>
  <si>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</si>
  <si>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</si>
  <si>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</si>
  <si>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</si>
  <si>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</si>
  <si>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</si>
  <si>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</si>
  <si>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</si>
  <si>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</si>
  <si>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</si>
  <si>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</si>
  <si>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</si>
  <si>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</si>
  <si>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</si>
  <si>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</si>
  <si>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</si>
  <si>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</si>
  <si>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</si>
  <si>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</si>
  <si>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</si>
  <si>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</si>
  <si>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</si>
  <si>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</si>
  <si>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</si>
  <si>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</si>
  <si>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</si>
  <si>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</si>
  <si>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</si>
  <si>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</si>
  <si>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</si>
  <si>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</si>
  <si>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</si>
  <si>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</si>
  <si>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</si>
  <si>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</si>
  <si>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</si>
  <si>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</si>
  <si>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</si>
  <si>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</si>
  <si>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</si>
  <si>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</si>
  <si>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</si>
  <si>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</si>
  <si>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</si>
  <si>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</si>
  <si>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</si>
  <si>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</si>
  <si>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</si>
  <si>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</si>
  <si>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</si>
  <si>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</si>
  <si>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</si>
  <si>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</si>
  <si>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</si>
  <si>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</si>
  <si>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</si>
  <si>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</si>
  <si>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</si>
  <si>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</si>
  <si>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</si>
  <si>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</si>
  <si>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</si>
  <si>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</si>
  <si>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</si>
  <si>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</si>
  <si>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</si>
  <si>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</si>
  <si>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</si>
  <si>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</si>
  <si>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</si>
  <si>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</si>
  <si>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</si>
  <si>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</si>
  <si>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</si>
  <si>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</si>
  <si>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</si>
  <si>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</si>
  <si>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</si>
  <si>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</si>
  <si>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</si>
  <si>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</si>
  <si>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</si>
  <si>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</si>
  <si>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</si>
  <si>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</si>
  <si>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</si>
  <si>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</si>
  <si>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</si>
  <si>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</si>
  <si>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</si>
  <si>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</si>
  <si>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</si>
  <si>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</si>
  <si>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</si>
  <si>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</si>
  <si>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</si>
  <si>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</si>
  <si>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</si>
  <si>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</si>
  <si>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</si>
  <si>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</si>
  <si>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</si>
  <si>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</si>
  <si>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</si>
  <si>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</si>
  <si>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</si>
  <si>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</si>
  <si>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</si>
  <si>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</si>
  <si>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</si>
  <si>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</si>
  <si>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</si>
  <si>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</si>
  <si>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</si>
  <si>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</si>
  <si>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</si>
  <si>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</si>
  <si>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</si>
  <si>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</si>
  <si>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</si>
  <si>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</si>
  <si>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</si>
  <si>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</si>
  <si>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</si>
  <si>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</si>
  <si>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</si>
  <si>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</si>
  <si>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</si>
  <si>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</si>
  <si>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</si>
  <si>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</si>
  <si>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</si>
  <si>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</si>
  <si>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</si>
  <si>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</si>
  <si>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</si>
  <si>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</si>
  <si>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</si>
  <si>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</si>
  <si>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</si>
  <si>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</si>
  <si>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</si>
  <si>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</si>
  <si>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</si>
  <si>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</si>
  <si>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</si>
  <si>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</si>
  <si>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</si>
  <si>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</si>
  <si>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</si>
  <si>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</si>
  <si>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</si>
  <si>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</si>
  <si>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</si>
  <si>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</si>
  <si>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</si>
  <si>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</si>
  <si>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</si>
  <si>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</si>
  <si>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</si>
  <si>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</si>
  <si>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</si>
  <si>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</si>
  <si>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</si>
  <si>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</si>
  <si>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</si>
  <si>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</si>
  <si>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</si>
  <si>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</si>
  <si>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</si>
  <si>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</si>
  <si>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</si>
  <si>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</si>
  <si>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</si>
  <si>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</si>
  <si>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</si>
  <si>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</si>
  <si>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</si>
  <si>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</si>
  <si>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</si>
  <si>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</si>
  <si>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</si>
  <si>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</si>
  <si>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</si>
  <si>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</si>
  <si>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</si>
  <si>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</si>
  <si>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</si>
  <si>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</si>
  <si>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</si>
  <si>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</si>
  <si>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</si>
  <si>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</si>
  <si>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</si>
  <si>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</si>
  <si>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</si>
  <si>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</si>
  <si>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</si>
  <si>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</si>
  <si>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</si>
  <si>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</si>
  <si>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</si>
  <si>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</si>
  <si>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</si>
  <si>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</si>
  <si>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</si>
  <si>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</si>
  <si>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</si>
  <si>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</si>
  <si>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</si>
  <si>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</si>
  <si>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</si>
  <si>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</si>
  <si>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</si>
  <si>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</si>
  <si>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</si>
  <si>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</si>
  <si>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</si>
  <si>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</si>
  <si>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</si>
  <si>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</si>
  <si>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</si>
  <si>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</si>
  <si>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</si>
  <si>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</si>
  <si>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</si>
  <si>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</si>
  <si>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</si>
  <si>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</si>
  <si>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</si>
  <si>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</si>
  <si>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</si>
  <si>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</si>
  <si>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</si>
  <si>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</si>
  <si>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</si>
  <si>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</si>
  <si>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</si>
  <si>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</si>
  <si>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</si>
  <si>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</si>
  <si>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</si>
  <si>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</si>
  <si>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</si>
  <si>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</si>
  <si>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</si>
  <si>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</si>
  <si>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</si>
  <si>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</si>
  <si>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</si>
  <si>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</si>
  <si>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</si>
  <si>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</si>
  <si>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</si>
  <si>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</si>
  <si>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</si>
  <si>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</si>
  <si>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</si>
  <si>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</si>
  <si>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</si>
  <si>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</si>
  <si>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</si>
  <si>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</si>
  <si>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</si>
  <si>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</si>
  <si>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</si>
  <si>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</si>
  <si>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</si>
  <si>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</si>
  <si>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</si>
  <si>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</si>
  <si>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</si>
  <si>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</si>
  <si>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</si>
  <si>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</si>
  <si>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</si>
  <si>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</si>
  <si>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</si>
  <si>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</si>
  <si>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</si>
  <si>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</si>
  <si>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</si>
  <si>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</si>
  <si>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</si>
  <si>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</si>
  <si>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</si>
  <si>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</si>
  <si>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</si>
  <si>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</si>
  <si>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</si>
  <si>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</si>
  <si>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</si>
  <si>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</si>
  <si>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</si>
  <si>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</si>
  <si>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</si>
  <si>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</si>
  <si>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</si>
  <si>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</si>
  <si>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</si>
  <si>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</si>
  <si>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</si>
  <si>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</si>
  <si>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</si>
  <si>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</si>
  <si>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</si>
  <si>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</si>
  <si>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</si>
  <si>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</si>
  <si>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</si>
  <si>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</si>
  <si>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</si>
  <si>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</si>
  <si>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</si>
  <si>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</si>
  <si>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</si>
  <si>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</si>
  <si>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</si>
  <si>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</si>
  <si>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</si>
  <si>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</si>
  <si>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</si>
  <si>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</si>
  <si>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</si>
  <si>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</si>
  <si>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</si>
  <si>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</si>
  <si>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</si>
  <si>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</si>
  <si>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</si>
  <si>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</si>
  <si>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</si>
  <si>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</si>
  <si>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</si>
  <si>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</si>
  <si>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</si>
  <si>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</si>
  <si>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</si>
  <si>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</si>
  <si>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</si>
  <si>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</si>
  <si>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</si>
  <si>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</si>
  <si>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</si>
  <si>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</si>
  <si>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</si>
  <si>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</si>
  <si>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</si>
  <si>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</si>
  <si>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</si>
  <si>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</si>
  <si>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</si>
  <si>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</si>
  <si>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</si>
  <si>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</si>
  <si>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</si>
  <si>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</si>
  <si>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</si>
  <si>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</si>
  <si>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</si>
  <si>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</si>
  <si>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</si>
  <si>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</si>
  <si>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</si>
  <si>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</si>
  <si>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</si>
  <si>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</si>
  <si>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</si>
  <si>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</si>
  <si>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</si>
  <si>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</si>
  <si>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</si>
  <si>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</si>
  <si>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</si>
  <si>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</si>
  <si>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</si>
  <si>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</si>
  <si>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</si>
  <si>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</si>
  <si>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</si>
  <si>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</si>
  <si>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</si>
  <si>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</si>
  <si>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</si>
  <si>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</si>
  <si>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</si>
  <si>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</si>
  <si>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</si>
  <si>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</si>
  <si>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</si>
  <si>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</si>
  <si>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</si>
  <si>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</si>
  <si>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</si>
  <si>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</si>
  <si>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</si>
  <si>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</si>
  <si>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</si>
  <si>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</si>
  <si>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</si>
  <si>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</si>
  <si>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</si>
  <si>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</si>
  <si>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</si>
  <si>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</si>
  <si>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</si>
  <si>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</si>
  <si>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</si>
  <si>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</si>
  <si>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</si>
  <si>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</si>
  <si>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</si>
  <si>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</si>
  <si>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</si>
  <si>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</si>
  <si>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</si>
  <si>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</si>
  <si>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</si>
  <si>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</si>
  <si>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</si>
  <si>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</si>
  <si>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</si>
  <si>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</si>
  <si>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</si>
  <si>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</si>
  <si>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</si>
  <si>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</si>
  <si>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</si>
  <si>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</si>
  <si>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</si>
  <si>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</si>
  <si>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</si>
  <si>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</si>
  <si>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</si>
  <si>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</si>
  <si>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</si>
  <si>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</si>
  <si>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</si>
  <si>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</si>
  <si>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</si>
  <si>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</si>
  <si>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</si>
  <si>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</si>
  <si>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</si>
  <si>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</si>
  <si>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</si>
  <si>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</si>
  <si>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</si>
  <si>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</si>
  <si>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</si>
  <si>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</si>
  <si>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</si>
  <si>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</si>
  <si>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</si>
  <si>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</si>
  <si>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</si>
  <si>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</si>
  <si>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</si>
  <si>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</si>
  <si>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</si>
  <si>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</si>
  <si>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</si>
  <si>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</si>
  <si>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</si>
  <si>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</si>
  <si>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</si>
  <si>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</si>
  <si>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</si>
  <si>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</si>
  <si>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</si>
  <si>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</si>
  <si>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</si>
  <si>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</si>
  <si>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</si>
  <si>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</si>
  <si>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</si>
  <si>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</si>
  <si>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</si>
  <si>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</si>
  <si>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</si>
  <si>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</si>
  <si>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</si>
  <si>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</si>
  <si>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</si>
  <si>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</si>
  <si>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</si>
  <si>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</si>
  <si>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</si>
  <si>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</si>
  <si>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</si>
  <si>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</si>
  <si>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</si>
  <si>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</si>
  <si>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</si>
  <si>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</si>
  <si>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</si>
  <si>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</si>
  <si>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</si>
  <si>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</si>
  <si>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</si>
  <si>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</si>
  <si>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</si>
  <si>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</si>
  <si>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</si>
  <si>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</si>
  <si>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</si>
  <si>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</si>
  <si>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</si>
  <si>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</si>
  <si>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</si>
  <si>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</si>
  <si>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</si>
  <si>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</si>
  <si>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</si>
  <si>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</si>
  <si>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</si>
  <si>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</si>
  <si>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</si>
  <si>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</si>
  <si>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</si>
  <si>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</si>
  <si>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</si>
  <si>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</si>
  <si>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</si>
  <si>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</si>
  <si>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</si>
  <si>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</si>
  <si>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</si>
  <si>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</si>
  <si>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</si>
  <si>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</si>
  <si>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</si>
  <si>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</si>
  <si>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</si>
  <si>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</si>
  <si>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</si>
  <si>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</si>
  <si>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</si>
  <si>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</si>
  <si>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</si>
  <si>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</si>
  <si>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</si>
  <si>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</si>
  <si>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</si>
  <si>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</si>
  <si>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</si>
  <si>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</si>
  <si>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</si>
  <si>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</si>
  <si>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</si>
  <si>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</si>
  <si>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</si>
  <si>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</si>
  <si>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</si>
  <si>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</si>
  <si>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</si>
  <si>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</si>
  <si>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</si>
  <si>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</si>
  <si>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</si>
  <si>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</si>
  <si>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</si>
  <si>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</si>
  <si>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</si>
  <si>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</si>
  <si>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</si>
  <si>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</si>
  <si>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</si>
  <si>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</si>
  <si>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</si>
  <si>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</si>
  <si>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</si>
  <si>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</si>
  <si>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</si>
  <si>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</si>
  <si>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</si>
  <si>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</si>
  <si>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</si>
  <si>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</si>
  <si>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</si>
  <si>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</si>
  <si>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</si>
  <si>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</si>
  <si>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</si>
  <si>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</si>
  <si>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</si>
  <si>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</si>
  <si>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</si>
  <si>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</si>
  <si>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</si>
  <si>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</si>
  <si>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</si>
  <si>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</si>
  <si>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</si>
  <si>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</si>
  <si>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</si>
  <si>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</si>
  <si>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</si>
  <si>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</si>
  <si>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</si>
  <si>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</si>
  <si>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</si>
  <si>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</si>
  <si>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</si>
  <si>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</si>
  <si>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</si>
  <si>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</si>
  <si>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</si>
  <si>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</si>
  <si>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</si>
  <si>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</si>
  <si>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</si>
  <si>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</si>
  <si>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</si>
  <si>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</si>
  <si>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</si>
  <si>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</si>
  <si>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</si>
  <si>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</si>
  <si>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</si>
  <si>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</si>
  <si>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</si>
  <si>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</si>
  <si>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</si>
  <si>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</si>
  <si>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</si>
  <si>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</si>
  <si>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</si>
  <si>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</si>
  <si>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</si>
  <si>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</si>
  <si>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</si>
  <si>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</si>
  <si>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</si>
  <si>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</si>
  <si>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</si>
  <si>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</si>
  <si>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</si>
  <si>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</si>
  <si>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</si>
  <si>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</si>
  <si>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</si>
  <si>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</si>
  <si>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</si>
  <si>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</si>
  <si>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</si>
  <si>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</si>
  <si>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</si>
  <si>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</si>
  <si>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</si>
  <si>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</si>
  <si>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</si>
  <si>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</si>
  <si>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</si>
  <si>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</si>
  <si>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</si>
  <si>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</si>
  <si>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</si>
  <si>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</si>
  <si>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</si>
  <si>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</si>
  <si>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</si>
  <si>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</si>
  <si>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</si>
  <si>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</si>
  <si>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</si>
  <si>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</si>
  <si>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</si>
  <si>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</si>
  <si>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</si>
  <si>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</si>
  <si>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</si>
  <si>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</si>
  <si>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</si>
  <si>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</si>
  <si>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</si>
  <si>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</si>
  <si>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</si>
  <si>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</si>
  <si>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</si>
  <si>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</si>
  <si>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</si>
  <si>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</si>
  <si>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</si>
  <si>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</si>
  <si>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</si>
  <si>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</si>
  <si>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</si>
  <si>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</si>
  <si>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</si>
  <si>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</si>
  <si>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</si>
  <si>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</si>
  <si>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</si>
  <si>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</si>
  <si>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</si>
  <si>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</si>
  <si>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</si>
  <si>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</si>
  <si>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</si>
  <si>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</si>
  <si>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</si>
  <si>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</si>
  <si>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</si>
  <si>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</si>
  <si>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</si>
  <si>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</si>
  <si>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</si>
  <si>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</si>
  <si>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</si>
  <si>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</si>
  <si>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</si>
  <si>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</si>
  <si>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</si>
  <si>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</si>
  <si>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</si>
  <si>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</si>
  <si>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</si>
  <si>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</si>
  <si>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</si>
  <si>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</si>
  <si>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</si>
  <si>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</si>
  <si>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</si>
  <si>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</si>
  <si>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</si>
  <si>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</si>
  <si>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</si>
  <si>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</si>
  <si>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</si>
  <si>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</si>
  <si>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</si>
  <si>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</si>
  <si>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</si>
  <si>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</si>
  <si>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</si>
  <si>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</si>
  <si>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</si>
  <si>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</si>
  <si>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</si>
  <si>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</si>
  <si>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</si>
  <si>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</si>
  <si>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</si>
  <si>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</si>
  <si>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</si>
  <si>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</si>
  <si>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</si>
  <si>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</si>
  <si>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</si>
  <si>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</si>
  <si>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</si>
  <si>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</si>
  <si>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</si>
  <si>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</si>
  <si>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</si>
  <si>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</si>
  <si>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</si>
  <si>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</si>
  <si>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</si>
  <si>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</si>
  <si>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</si>
  <si>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</si>
  <si>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</si>
  <si>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</si>
  <si>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</si>
  <si>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</si>
  <si>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</si>
  <si>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</si>
  <si>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</si>
  <si>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</si>
  <si>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</si>
  <si>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</si>
  <si>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</si>
  <si>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</si>
  <si>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</si>
  <si>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</si>
  <si>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</si>
  <si>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</si>
  <si>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</si>
  <si>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</si>
  <si>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</si>
  <si>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</si>
  <si>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</si>
  <si>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</si>
  <si>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</si>
  <si>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</si>
  <si>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</si>
  <si>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</si>
  <si>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</si>
  <si>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</si>
  <si>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</si>
  <si>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</si>
  <si>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</si>
  <si>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</si>
  <si>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</si>
  <si>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</si>
  <si>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</si>
  <si>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</si>
  <si>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</si>
  <si>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</si>
  <si>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</si>
  <si>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</si>
  <si>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</si>
  <si>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</si>
  <si>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</si>
  <si>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</si>
  <si>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</si>
  <si>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</si>
  <si>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</si>
  <si>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</si>
  <si>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</si>
  <si>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</si>
  <si>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</si>
  <si>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</si>
  <si>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</si>
  <si>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</si>
  <si>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</si>
  <si>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</si>
  <si>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</si>
  <si>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</si>
  <si>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</si>
  <si>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</si>
  <si>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</si>
  <si>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</si>
  <si>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</si>
  <si>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</si>
  <si>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</si>
  <si>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</si>
  <si>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</si>
  <si>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</si>
  <si>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</si>
  <si>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</si>
  <si>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</si>
  <si>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</si>
  <si>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</si>
  <si>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</si>
  <si>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</si>
  <si>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</si>
  <si>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</si>
  <si>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</si>
  <si>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</si>
  <si>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</si>
  <si>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</si>
  <si>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</si>
  <si>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</si>
  <si>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</si>
  <si>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</si>
  <si>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</si>
  <si>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</si>
  <si>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</si>
  <si>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</si>
  <si>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</si>
  <si>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</si>
  <si>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</si>
  <si>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</si>
  <si>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</si>
  <si>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</si>
  <si>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</si>
  <si>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</si>
  <si>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</si>
  <si>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</si>
  <si>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</si>
  <si>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</si>
  <si>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</si>
  <si>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</si>
  <si>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</si>
  <si>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</si>
  <si>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</si>
  <si>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</si>
  <si>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</si>
  <si>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</si>
  <si>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</si>
  <si>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</si>
  <si>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</si>
  <si>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</si>
  <si>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</si>
  <si>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</si>
  <si>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</si>
  <si>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</si>
  <si>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</si>
  <si>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</si>
  <si>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</si>
  <si>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</si>
  <si>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</si>
  <si>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</si>
  <si>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</si>
  <si>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</si>
  <si>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</si>
  <si>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</si>
  <si>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</si>
  <si>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</si>
  <si>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</si>
  <si>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</si>
  <si>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</si>
  <si>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</si>
  <si>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</si>
  <si>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</si>
  <si>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</si>
  <si>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</si>
  <si>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</si>
  <si>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</si>
  <si>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</si>
  <si>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</si>
  <si>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</si>
  <si>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</si>
  <si>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</si>
  <si>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</si>
  <si>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</si>
  <si>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</si>
  <si>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</si>
  <si>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</si>
  <si>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</si>
  <si>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</si>
  <si>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</si>
  <si>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</si>
  <si>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</si>
  <si>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</si>
  <si>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</si>
  <si>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</si>
  <si>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</si>
  <si>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</si>
  <si>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</si>
  <si>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</si>
  <si>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</si>
  <si>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</si>
  <si>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</si>
  <si>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</si>
  <si>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</si>
  <si>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</si>
  <si>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</si>
  <si>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</si>
  <si>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</si>
  <si>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</si>
  <si>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</si>
  <si>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</si>
  <si>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</si>
  <si>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</si>
  <si>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</si>
  <si>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</si>
  <si>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</si>
  <si>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</si>
  <si>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</si>
  <si>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</si>
  <si>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</si>
  <si>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</si>
  <si>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</si>
  <si>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</si>
  <si>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</si>
  <si>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</si>
  <si>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</si>
  <si>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</si>
  <si>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</si>
  <si>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</si>
  <si>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</si>
  <si>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</si>
  <si>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</si>
  <si>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</si>
  <si>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</si>
  <si>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</si>
  <si>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</si>
  <si>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</si>
  <si>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</si>
  <si>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</si>
  <si>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</si>
  <si>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</si>
  <si>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</si>
  <si>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</si>
  <si>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</si>
  <si>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</si>
  <si>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</si>
  <si>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</si>
  <si>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</si>
  <si>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</si>
  <si>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</si>
  <si>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</si>
  <si>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</si>
  <si>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</si>
  <si>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</si>
  <si>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</si>
  <si>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</si>
  <si>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</si>
  <si>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</si>
  <si>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</si>
  <si>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</si>
  <si>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</si>
  <si>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</si>
  <si>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</si>
  <si>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</si>
  <si>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</si>
  <si>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</si>
  <si>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</si>
  <si>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</si>
  <si>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</si>
  <si>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</si>
  <si>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</si>
  <si>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</si>
  <si>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</si>
  <si>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</si>
  <si>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</si>
  <si>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</si>
  <si>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</si>
  <si>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</si>
  <si>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</si>
  <si>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</si>
  <si>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</si>
  <si>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</si>
  <si>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</si>
  <si>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</si>
  <si>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</si>
  <si>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</si>
  <si>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</si>
  <si>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</si>
  <si>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</si>
  <si>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</si>
  <si>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</si>
  <si>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</si>
  <si>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</si>
  <si>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</si>
  <si>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</si>
  <si>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</si>
  <si>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</si>
  <si>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</si>
  <si>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</si>
  <si>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</si>
  <si>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</si>
  <si>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</si>
  <si>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</si>
  <si>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</si>
  <si>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</si>
  <si>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</si>
  <si>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</si>
  <si>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</si>
  <si>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</si>
  <si>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</si>
  <si>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</si>
  <si>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</si>
  <si>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</si>
  <si>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</si>
  <si>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</si>
  <si>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</si>
  <si>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</si>
  <si>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</si>
  <si>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</si>
  <si>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</si>
  <si>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</si>
  <si>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</si>
  <si>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</si>
  <si>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</si>
  <si>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</si>
  <si>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</si>
  <si>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</si>
  <si>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</si>
  <si>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</si>
  <si>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</si>
  <si>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</si>
  <si>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</si>
  <si>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</si>
  <si>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</si>
  <si>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</si>
  <si>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</si>
  <si>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</si>
  <si>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</si>
  <si>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</si>
  <si>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</si>
  <si>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</si>
  <si>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</si>
  <si>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</si>
  <si>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</si>
  <si>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</si>
  <si>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</si>
  <si>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</si>
  <si>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</si>
  <si>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</si>
  <si>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</si>
  <si>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</si>
  <si>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</si>
  <si>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</si>
  <si>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</si>
  <si>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</si>
  <si>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</si>
  <si>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</si>
  <si>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</si>
  <si>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</si>
  <si>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</si>
  <si>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</si>
  <si>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</si>
  <si>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</si>
  <si>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</si>
  <si>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</si>
  <si>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</si>
  <si>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</si>
  <si>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</si>
  <si>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</si>
  <si>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</si>
  <si>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</si>
  <si>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</si>
  <si>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</si>
  <si>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</si>
  <si>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</si>
  <si>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</si>
  <si>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</si>
  <si>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</si>
  <si>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</si>
  <si>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</si>
  <si>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</si>
  <si>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</si>
  <si>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</si>
  <si>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</si>
  <si>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</si>
  <si>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</si>
  <si>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</si>
  <si>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</si>
  <si>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</si>
  <si>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</si>
  <si>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</si>
  <si>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</si>
  <si>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</si>
  <si>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</si>
  <si>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</si>
  <si>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</si>
  <si>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</si>
  <si>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</si>
  <si>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</si>
  <si>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</si>
  <si>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</si>
  <si>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</si>
  <si>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</si>
  <si>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</si>
  <si>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</si>
  <si>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</si>
  <si>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</si>
  <si>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</si>
  <si>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</si>
  <si>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</si>
  <si>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</si>
  <si>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</si>
  <si>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</si>
  <si>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</si>
  <si>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</si>
  <si>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</si>
  <si>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</si>
  <si>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</si>
  <si>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</si>
  <si>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</si>
  <si>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</si>
  <si>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</si>
  <si>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</si>
  <si>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</si>
  <si>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</si>
  <si>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</si>
  <si>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</si>
  <si>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</si>
  <si>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</si>
  <si>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</si>
  <si>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</si>
  <si>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</si>
  <si>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</si>
  <si>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</si>
  <si>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</si>
  <si>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</si>
  <si>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</si>
  <si>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</si>
  <si>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</si>
  <si>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</si>
  <si>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</si>
  <si>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</si>
  <si>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</si>
  <si>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</si>
  <si>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</si>
  <si>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</si>
  <si>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</si>
  <si>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</si>
  <si>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</si>
  <si>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</si>
  <si>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</si>
  <si>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</si>
  <si>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</si>
  <si>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</si>
  <si>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</si>
  <si>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</si>
  <si>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</si>
  <si>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</si>
  <si>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</si>
  <si>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</si>
  <si>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</si>
  <si>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</si>
  <si>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</si>
  <si>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</si>
  <si>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</si>
  <si>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</si>
  <si>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</si>
  <si>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</si>
  <si>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</si>
  <si>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</si>
  <si>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</si>
  <si>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</si>
  <si>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</si>
  <si>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</si>
  <si>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</si>
  <si>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</si>
  <si>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</si>
  <si>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</si>
  <si>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</si>
  <si>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</si>
  <si>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</si>
  <si>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</si>
  <si>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</si>
  <si>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</si>
  <si>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</si>
  <si>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</si>
  <si>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</si>
  <si>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</si>
  <si>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</si>
  <si>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</si>
  <si>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</si>
  <si>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</si>
  <si>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</si>
  <si>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</si>
  <si>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</si>
  <si>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</si>
  <si>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</si>
  <si>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</si>
  <si>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</si>
  <si>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</si>
  <si>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</si>
  <si>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</si>
  <si>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</si>
  <si>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</si>
  <si>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</si>
  <si>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</si>
  <si>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</si>
  <si>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</si>
  <si>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</si>
  <si>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</si>
  <si>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</si>
  <si>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</si>
  <si>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</si>
  <si>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</si>
  <si>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</si>
  <si>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</si>
  <si>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</si>
  <si>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</si>
  <si>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</si>
  <si>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</si>
  <si>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</si>
  <si>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</si>
  <si>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</si>
  <si>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</si>
  <si>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</si>
  <si>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</si>
  <si>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</si>
  <si>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</si>
  <si>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</si>
  <si>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</si>
  <si>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</si>
  <si>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</si>
  <si>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</si>
  <si>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</si>
  <si>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</si>
  <si>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</si>
  <si>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</si>
  <si>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</si>
  <si>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</si>
  <si>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</si>
  <si>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</si>
  <si>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</si>
  <si>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</si>
  <si>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</si>
  <si>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</si>
  <si>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</si>
  <si>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</si>
  <si>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</si>
  <si>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</si>
  <si>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</si>
  <si>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</si>
  <si>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</si>
  <si>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</si>
  <si>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</si>
  <si>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</si>
  <si>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</si>
  <si>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</si>
  <si>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</si>
  <si>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</si>
  <si>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</si>
  <si>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</si>
  <si>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</si>
  <si>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</si>
  <si>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</si>
  <si>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</si>
  <si>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</si>
  <si>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</si>
  <si>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</si>
  <si>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</si>
  <si>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</si>
  <si>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</si>
  <si>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</si>
  <si>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</si>
  <si>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</si>
  <si>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</si>
  <si>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</si>
  <si>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</si>
  <si>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</si>
  <si>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</si>
  <si>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</si>
  <si>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</si>
  <si>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</si>
  <si>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</si>
  <si>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</si>
  <si>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</si>
  <si>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</si>
  <si>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</si>
  <si>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</si>
  <si>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</si>
  <si>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</si>
  <si>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</si>
  <si>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</si>
  <si>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</si>
  <si>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</si>
  <si>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</si>
  <si>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</si>
  <si>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</si>
  <si>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</si>
  <si>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</si>
  <si>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</si>
  <si>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</si>
  <si>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</si>
  <si>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</si>
  <si>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</si>
  <si>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</si>
  <si>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</si>
  <si>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</si>
  <si>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</si>
  <si>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</si>
  <si>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</si>
  <si>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</si>
  <si>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</si>
  <si>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</si>
  <si>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</si>
  <si>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</si>
  <si>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</si>
  <si>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</si>
  <si>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</si>
  <si>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</si>
  <si>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</si>
  <si>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</si>
  <si>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</si>
  <si>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</si>
  <si>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</si>
  <si>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</si>
  <si>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</si>
  <si>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</si>
  <si>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</si>
  <si>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</si>
  <si>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</si>
  <si>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</si>
  <si>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</si>
  <si>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</si>
  <si>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</si>
  <si>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</si>
  <si>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</si>
  <si>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</si>
  <si>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</si>
  <si>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</si>
  <si>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</si>
  <si>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</si>
  <si>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</si>
  <si>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</si>
  <si>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</si>
  <si>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</si>
  <si>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</si>
  <si>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</si>
  <si>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</si>
  <si>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</si>
  <si>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</si>
  <si>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</si>
  <si>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</si>
  <si>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</si>
  <si>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</si>
  <si>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</si>
  <si>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</si>
  <si>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</si>
  <si>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</si>
  <si>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</si>
  <si>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</si>
  <si>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</si>
  <si>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</si>
  <si>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</si>
  <si>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</si>
  <si>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</si>
  <si>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</si>
  <si>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</si>
  <si>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</si>
  <si>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</si>
  <si>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</si>
  <si>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</si>
  <si>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</si>
  <si>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</si>
  <si>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</si>
  <si>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</si>
  <si>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</si>
  <si>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</si>
  <si>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</si>
  <si>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</si>
  <si>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</si>
  <si>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</si>
  <si>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</si>
  <si>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</si>
  <si>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</si>
  <si>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</si>
  <si>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</si>
  <si>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</si>
  <si>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</si>
  <si>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</si>
  <si>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</si>
  <si>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</si>
  <si>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</si>
  <si>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</si>
  <si>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</si>
  <si>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</si>
  <si>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</si>
  <si>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</si>
  <si>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</si>
  <si>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</si>
  <si>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</si>
  <si>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</si>
  <si>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</si>
  <si>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</si>
  <si>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</si>
  <si>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</si>
  <si>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</si>
  <si>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</si>
  <si>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</si>
  <si>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</si>
  <si>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</si>
  <si>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</si>
  <si>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</si>
  <si>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</si>
  <si>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</si>
  <si>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</si>
  <si>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</si>
  <si>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</si>
  <si>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</si>
  <si>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</si>
  <si>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</si>
  <si>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</si>
  <si>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</si>
  <si>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</si>
  <si>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</si>
  <si>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</si>
  <si>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</si>
  <si>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</si>
  <si>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</si>
  <si>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</si>
  <si>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</si>
  <si>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</si>
  <si>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</si>
  <si>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</si>
  <si>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</si>
  <si>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</si>
  <si>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</si>
  <si>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</si>
  <si>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</si>
  <si>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</si>
  <si>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</si>
  <si>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</si>
  <si>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</si>
  <si>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</si>
  <si>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</si>
  <si>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</si>
  <si>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</si>
  <si>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</si>
  <si>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</si>
  <si>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</si>
  <si>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</si>
  <si>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</si>
  <si>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</si>
  <si>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</si>
  <si>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</si>
  <si>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</si>
  <si>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</si>
  <si>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</si>
  <si>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</si>
  <si>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</si>
  <si>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</si>
  <si>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</si>
  <si>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</si>
  <si>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</si>
  <si>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</si>
  <si>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</si>
  <si>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</si>
  <si>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</si>
  <si>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</si>
  <si>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</si>
  <si>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</si>
  <si>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</si>
  <si>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</si>
  <si>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</si>
  <si>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</si>
  <si>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</si>
  <si>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</si>
  <si>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</si>
  <si>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</si>
  <si>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</si>
  <si>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</si>
  <si>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</si>
  <si>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</si>
  <si>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</si>
  <si>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</si>
  <si>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</si>
  <si>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</si>
  <si>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</si>
  <si>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</si>
  <si>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</si>
  <si>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</si>
  <si>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</si>
  <si>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</si>
  <si>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</si>
  <si>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</si>
  <si>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</si>
  <si>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</si>
  <si>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</si>
  <si>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</si>
  <si>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</si>
  <si>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</si>
  <si>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</si>
  <si>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</si>
  <si>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</si>
  <si>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</si>
  <si>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</si>
  <si>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</si>
  <si>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</si>
  <si>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</si>
  <si>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</si>
  <si>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</si>
  <si>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</si>
  <si>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</si>
  <si>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</si>
  <si>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</si>
  <si>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</si>
  <si>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</si>
  <si>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</si>
  <si>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</si>
  <si>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</si>
  <si>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</si>
  <si>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</si>
  <si>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</si>
  <si>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</si>
  <si>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</si>
  <si>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</si>
  <si>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</si>
  <si>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</si>
  <si>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</si>
  <si>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</si>
  <si>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</si>
  <si>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</si>
  <si>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</si>
  <si>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</si>
  <si>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</si>
  <si>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</si>
  <si>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</si>
  <si>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</si>
  <si>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</si>
  <si>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</si>
  <si>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</si>
  <si>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</si>
  <si>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</si>
  <si>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</si>
  <si>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</si>
  <si>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</si>
  <si>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</si>
  <si>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</si>
  <si>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</si>
  <si>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</si>
  <si>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</si>
  <si>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</si>
  <si>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</si>
  <si>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</si>
  <si>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</si>
  <si>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</si>
  <si>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</si>
  <si>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</si>
  <si>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</si>
  <si>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</si>
  <si>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</si>
  <si>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</si>
  <si>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</si>
  <si>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</si>
  <si>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</si>
  <si>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</si>
  <si>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</si>
  <si>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</si>
  <si>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</si>
  <si>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</si>
  <si>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</si>
  <si>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</si>
  <si>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</si>
  <si>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</si>
  <si>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</si>
  <si>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</si>
  <si>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</si>
  <si>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</si>
  <si>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</si>
  <si>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</si>
  <si>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</si>
  <si>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</si>
  <si>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</si>
  <si>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</si>
  <si>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</si>
  <si>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</si>
  <si>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</si>
  <si>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</si>
  <si>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</si>
  <si>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</si>
  <si>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</si>
  <si>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</si>
  <si>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</si>
  <si>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</si>
  <si>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</si>
  <si>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</si>
  <si>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</si>
  <si>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</si>
  <si>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</si>
  <si>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</si>
  <si>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</si>
  <si>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</si>
  <si>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</si>
  <si>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</si>
  <si>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</si>
  <si>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</si>
  <si>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</si>
  <si>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</si>
  <si>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</si>
  <si>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</si>
  <si>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</si>
  <si>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</si>
  <si>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</si>
  <si>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</si>
  <si>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</si>
  <si>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</si>
  <si>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</si>
  <si>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</si>
  <si>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</si>
  <si>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</si>
  <si>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</si>
  <si>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</si>
  <si>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</si>
  <si>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</si>
  <si>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</si>
  <si>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</si>
  <si>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</si>
  <si>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</si>
  <si>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</si>
  <si>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</si>
  <si>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</si>
  <si>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</si>
  <si>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</si>
  <si>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</si>
  <si>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</si>
  <si>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</si>
  <si>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</si>
  <si>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</si>
  <si>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</si>
  <si>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</si>
  <si>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</si>
  <si>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</si>
  <si>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</si>
  <si>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</si>
  <si>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</si>
  <si>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</si>
  <si>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</si>
  <si>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</si>
  <si>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</si>
  <si>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</si>
  <si>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</si>
  <si>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</si>
  <si>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</si>
  <si>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</si>
  <si>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</si>
  <si>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</si>
  <si>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</si>
  <si>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</si>
  <si>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</si>
  <si>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</si>
  <si>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</si>
  <si>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</si>
  <si>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</si>
  <si>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</si>
  <si>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</si>
  <si>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</si>
  <si>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</si>
  <si>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</si>
  <si>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</si>
  <si>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</si>
  <si>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</si>
  <si>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</si>
  <si>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</si>
  <si>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</si>
  <si>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</si>
  <si>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</si>
  <si>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</si>
  <si>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</si>
  <si>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</si>
  <si>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</si>
  <si>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</si>
  <si>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</si>
  <si>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</si>
  <si>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</si>
  <si>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</si>
  <si>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</si>
  <si>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</si>
  <si>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</si>
  <si>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</si>
  <si>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</si>
  <si>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</si>
  <si>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</si>
  <si>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</si>
  <si>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</si>
  <si>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</si>
  <si>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</si>
  <si>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</si>
  <si>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</si>
  <si>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</si>
  <si>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</si>
  <si>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</si>
  <si>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</si>
  <si>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</si>
  <si>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</si>
  <si>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</si>
  <si>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</si>
  <si>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</si>
  <si>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</si>
  <si>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</si>
  <si>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</si>
  <si>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</si>
  <si>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</si>
  <si>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</si>
  <si>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</si>
  <si>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</si>
  <si>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</si>
  <si>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</si>
  <si>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</si>
  <si>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</si>
  <si>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</si>
  <si>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</si>
  <si>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</si>
  <si>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</si>
  <si>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</si>
  <si>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</si>
  <si>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</si>
  <si>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</si>
  <si>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</si>
  <si>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</si>
  <si>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</si>
  <si>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</si>
  <si>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</si>
  <si>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</si>
  <si>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</si>
  <si>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</si>
  <si>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</si>
  <si>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</si>
  <si>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</si>
  <si>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</si>
  <si>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</si>
  <si>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</si>
  <si>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</si>
  <si>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</si>
  <si>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</si>
  <si>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</si>
  <si>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</si>
  <si>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</si>
  <si>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</si>
  <si>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</si>
  <si>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</si>
  <si>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</si>
  <si>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</si>
  <si>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</si>
  <si>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</si>
  <si>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</si>
  <si>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</si>
  <si>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</si>
  <si>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</si>
  <si>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</si>
  <si>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</si>
  <si>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</si>
  <si>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</si>
  <si>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</si>
  <si>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</si>
  <si>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</si>
  <si>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</si>
  <si>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</si>
  <si>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</si>
  <si>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</si>
  <si>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</si>
  <si>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</si>
  <si>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</si>
  <si>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</si>
  <si>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</si>
  <si>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</si>
  <si>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</si>
  <si>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</si>
  <si>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</si>
  <si>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</si>
  <si>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</si>
  <si>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</si>
  <si>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</si>
  <si>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</si>
  <si>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</si>
  <si>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</si>
  <si>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</si>
  <si>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</si>
  <si>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</si>
  <si>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</si>
  <si>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</si>
  <si>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</si>
  <si>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</si>
  <si>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</si>
  <si>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</si>
  <si>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</si>
  <si>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</si>
  <si>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</si>
  <si>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</si>
  <si>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</si>
  <si>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</si>
  <si>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</si>
  <si>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</si>
  <si>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</si>
  <si>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</si>
  <si>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</si>
  <si>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</si>
  <si>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</si>
  <si>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</si>
  <si>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</si>
  <si>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</si>
  <si>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</si>
  <si>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</si>
  <si>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</si>
  <si>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</si>
  <si>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</si>
  <si>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</si>
  <si>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</si>
  <si>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</si>
  <si>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</si>
  <si>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</si>
  <si>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</si>
  <si>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</si>
  <si>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</si>
  <si>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</si>
  <si>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</si>
  <si>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</si>
  <si>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</si>
  <si>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</si>
  <si>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</si>
  <si>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</si>
  <si>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</si>
  <si>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</si>
  <si>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</si>
  <si>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</si>
  <si>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</si>
  <si>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</si>
  <si>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</si>
  <si>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</si>
  <si>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</si>
  <si>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</si>
  <si>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</si>
  <si>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</si>
  <si>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</si>
  <si>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</si>
  <si>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</si>
  <si>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</si>
  <si>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</si>
  <si>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</si>
  <si>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</si>
  <si>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</si>
  <si>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</si>
  <si>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</si>
  <si>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</si>
  <si>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</si>
  <si>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</si>
  <si>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</si>
  <si>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</si>
  <si>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</si>
  <si>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</si>
  <si>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</si>
  <si>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</si>
  <si>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</si>
  <si>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</si>
  <si>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</si>
  <si>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</si>
  <si>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</si>
  <si>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</si>
  <si>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</si>
  <si>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</si>
  <si>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</si>
  <si>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</si>
  <si>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</si>
  <si>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</si>
  <si>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</si>
  <si>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</si>
  <si>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</si>
  <si>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</si>
  <si>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</si>
  <si>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</si>
  <si>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</si>
  <si>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</si>
  <si>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</si>
  <si>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</si>
  <si>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</si>
  <si>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</si>
  <si>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</si>
  <si>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</si>
  <si>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</si>
  <si>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</si>
  <si>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</si>
  <si>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</si>
  <si>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</si>
  <si>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</si>
  <si>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</si>
  <si>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</si>
  <si>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</si>
  <si>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</si>
  <si>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</si>
  <si>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</si>
  <si>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</si>
  <si>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</si>
  <si>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</si>
  <si>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</si>
  <si>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</si>
  <si>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</si>
  <si>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</si>
  <si>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</si>
  <si>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</si>
  <si>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</si>
  <si>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</si>
  <si>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</si>
  <si>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</si>
  <si>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</si>
  <si>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</si>
  <si>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</si>
  <si>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</si>
  <si>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</si>
  <si>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</si>
  <si>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</si>
  <si>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</si>
  <si>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</si>
  <si>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</si>
  <si>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</si>
  <si>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</si>
  <si>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</si>
  <si>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</si>
  <si>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</si>
  <si>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</si>
  <si>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</si>
  <si>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</si>
  <si>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</si>
  <si>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</si>
  <si>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</si>
  <si>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</si>
  <si>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</si>
  <si>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</si>
  <si>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</si>
  <si>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</si>
  <si>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</si>
  <si>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</si>
  <si>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</si>
  <si>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</si>
  <si>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</si>
  <si>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</si>
  <si>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</si>
  <si>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</si>
  <si>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</si>
  <si>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</si>
  <si>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</si>
  <si>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</si>
  <si>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</si>
  <si>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</si>
  <si>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</si>
  <si>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</si>
  <si>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</si>
  <si>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</si>
  <si>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</si>
  <si>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</si>
  <si>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</si>
  <si>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</si>
  <si>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</si>
  <si>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</si>
  <si>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</si>
  <si>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</si>
  <si>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</si>
  <si>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</si>
  <si>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</si>
  <si>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</si>
  <si>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</si>
  <si>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</si>
  <si>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</si>
  <si>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</si>
  <si>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</si>
  <si>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</si>
  <si>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</si>
  <si>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</si>
  <si>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</si>
  <si>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</si>
  <si>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</si>
  <si>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</si>
  <si>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</si>
  <si>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</si>
  <si>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</si>
  <si>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</si>
  <si>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</si>
  <si>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</si>
  <si>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</si>
  <si>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</si>
  <si>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</si>
  <si>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</si>
  <si>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</si>
  <si>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</si>
  <si>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</si>
  <si>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</si>
  <si>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</si>
  <si>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</si>
  <si>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</si>
  <si>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</si>
  <si>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</si>
  <si>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</si>
  <si>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</si>
  <si>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</si>
  <si>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</si>
  <si>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</si>
  <si>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</si>
  <si>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</si>
  <si>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</si>
  <si>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</si>
  <si>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</si>
  <si>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</si>
  <si>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</si>
  <si>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</si>
  <si>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</si>
  <si>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</si>
  <si>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</si>
  <si>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</si>
  <si>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</si>
  <si>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</si>
  <si>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</si>
  <si>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</si>
  <si>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</si>
  <si>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</si>
  <si>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</si>
  <si>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</si>
  <si>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</si>
  <si>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</si>
  <si>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</si>
  <si>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</si>
  <si>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</si>
  <si>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</si>
  <si>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</si>
  <si>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</si>
  <si>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</si>
  <si>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</si>
  <si>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</si>
  <si>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</si>
  <si>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</si>
  <si>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</si>
  <si>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</si>
  <si>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</si>
  <si>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</si>
  <si>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</si>
  <si>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</si>
  <si>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</si>
  <si>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</si>
  <si>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</si>
  <si>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</si>
  <si>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</si>
  <si>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</si>
  <si>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</si>
  <si>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</si>
  <si>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</si>
  <si>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</si>
  <si>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</si>
  <si>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</si>
  <si>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</si>
  <si>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</si>
  <si>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</si>
  <si>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</si>
  <si>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</si>
  <si>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</si>
  <si>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</si>
  <si>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</si>
  <si>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</si>
  <si>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</si>
  <si>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</si>
  <si>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</si>
  <si>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</si>
  <si>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</si>
  <si>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</si>
  <si>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</si>
  <si>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</si>
  <si>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</si>
  <si>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</si>
  <si>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</si>
  <si>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</si>
  <si>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</si>
  <si>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</si>
  <si>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</si>
  <si>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</si>
  <si>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</si>
  <si>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</si>
  <si>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</si>
  <si>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</si>
  <si>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</si>
  <si>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</si>
  <si>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</si>
  <si>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</si>
  <si>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</si>
  <si>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</si>
  <si>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</si>
  <si>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</si>
  <si>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</si>
  <si>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</si>
  <si>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</si>
  <si>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</si>
  <si>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</si>
  <si>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</si>
  <si>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</si>
  <si>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</si>
  <si>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</si>
  <si>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</si>
  <si>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</si>
  <si>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</si>
  <si>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</si>
  <si>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</si>
  <si>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</si>
  <si>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</si>
  <si>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</si>
  <si>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</si>
  <si>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</si>
  <si>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</si>
  <si>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</si>
  <si>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</si>
  <si>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</si>
  <si>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</si>
  <si>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</si>
  <si>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</si>
  <si>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</si>
  <si>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</si>
  <si>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</si>
  <si>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</si>
  <si>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</si>
  <si>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</si>
  <si>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</si>
  <si>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</si>
  <si>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</si>
  <si>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</si>
  <si>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</si>
  <si>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</si>
  <si>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</si>
  <si>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</si>
  <si>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</si>
  <si>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</si>
  <si>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</si>
  <si>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</si>
  <si>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</si>
  <si>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</si>
  <si>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</si>
  <si>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</si>
  <si>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</si>
  <si>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</si>
  <si>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</si>
  <si>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</si>
  <si>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</si>
  <si>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</si>
  <si>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</si>
  <si>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</si>
  <si>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</si>
  <si>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</si>
  <si>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</si>
  <si>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</si>
  <si>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</si>
  <si>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</si>
  <si>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</si>
  <si>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</si>
  <si>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</si>
  <si>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</si>
  <si>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</si>
  <si>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</si>
  <si>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</si>
  <si>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</si>
  <si>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</si>
  <si>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</si>
  <si>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</si>
  <si>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</si>
  <si>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</si>
  <si>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</si>
  <si>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</si>
  <si>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</si>
  <si>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</si>
  <si>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</si>
  <si>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</si>
  <si>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</si>
  <si>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</si>
  <si>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</si>
  <si>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</si>
  <si>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</si>
  <si>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</si>
  <si>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</si>
  <si>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</si>
  <si>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</si>
  <si>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</si>
  <si>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</si>
  <si>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</si>
  <si>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</si>
  <si>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</si>
  <si>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</si>
  <si>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</si>
  <si>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</si>
  <si>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</si>
  <si>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</si>
  <si>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</si>
  <si>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</si>
  <si>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</si>
  <si>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</si>
  <si>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</si>
  <si>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</si>
  <si>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</si>
  <si>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</si>
  <si>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</si>
  <si>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</si>
  <si>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</si>
  <si>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</si>
  <si>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</si>
  <si>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</si>
  <si>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</si>
  <si>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</si>
  <si>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</si>
  <si>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</si>
  <si>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</si>
  <si>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</si>
  <si>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</si>
  <si>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</si>
  <si>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</si>
  <si>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</si>
  <si>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</si>
  <si>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</si>
  <si>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</si>
  <si>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</si>
  <si>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</si>
  <si>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</si>
  <si>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</si>
  <si>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</si>
  <si>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</si>
  <si>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</si>
  <si>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</si>
  <si>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</si>
  <si>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</si>
  <si>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</si>
  <si>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</si>
  <si>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</si>
  <si>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</si>
  <si>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</si>
  <si>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</si>
  <si>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</si>
  <si>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</si>
  <si>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</si>
  <si>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</si>
  <si>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</si>
  <si>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</si>
  <si>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</si>
  <si>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</si>
  <si>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</si>
  <si>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</si>
  <si>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</si>
  <si>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</si>
  <si>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</si>
  <si>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</si>
  <si>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</si>
  <si>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</si>
  <si>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</si>
  <si>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</si>
  <si>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</si>
  <si>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</si>
  <si>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</si>
  <si>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</si>
  <si>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</si>
  <si>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</si>
  <si>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</si>
  <si>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</si>
  <si>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</si>
  <si>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</si>
  <si>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</si>
  <si>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</si>
  <si>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</si>
  <si>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</si>
  <si>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</si>
  <si>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</si>
  <si>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</si>
  <si>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</si>
  <si>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</si>
  <si>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</si>
  <si>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</si>
  <si>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</si>
  <si>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</si>
  <si>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</si>
  <si>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</si>
  <si>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</si>
  <si>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</si>
  <si>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</si>
  <si>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</si>
  <si>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</si>
  <si>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</si>
  <si>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</si>
  <si>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</si>
  <si>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</si>
  <si>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</si>
  <si>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</si>
  <si>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</si>
  <si>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</si>
  <si>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</si>
  <si>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</si>
  <si>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</si>
  <si>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</si>
  <si>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</si>
  <si>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</si>
  <si>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</si>
  <si>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</si>
  <si>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</si>
  <si>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</si>
  <si>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</si>
  <si>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</si>
  <si>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</si>
  <si>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</si>
  <si>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</si>
  <si>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</si>
  <si>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</si>
  <si>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</si>
  <si>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</si>
  <si>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</si>
  <si>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</si>
  <si>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</si>
  <si>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</si>
  <si>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</si>
  <si>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</si>
  <si>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</si>
  <si>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</si>
  <si>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</si>
  <si>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</si>
  <si>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</si>
  <si>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</si>
  <si>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</si>
  <si>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</si>
  <si>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</si>
  <si>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</si>
  <si>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</si>
  <si>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</si>
  <si>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</si>
  <si>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</si>
  <si>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</si>
  <si>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</si>
  <si>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</si>
  <si>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</si>
  <si>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</si>
  <si>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</si>
  <si>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</si>
  <si>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</si>
  <si>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</si>
  <si>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</si>
  <si>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</si>
  <si>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</si>
  <si>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</si>
  <si>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</si>
  <si>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</si>
  <si>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</si>
  <si>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</si>
  <si>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</si>
  <si>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</si>
  <si>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</si>
  <si>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</si>
  <si>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</si>
  <si>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</si>
  <si>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</si>
  <si>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</si>
  <si>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</si>
  <si>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</si>
  <si>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</si>
  <si>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</si>
  <si>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</si>
  <si>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</si>
  <si>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</si>
  <si>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</si>
  <si>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</si>
  <si>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</si>
  <si>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</si>
  <si>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</si>
  <si>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</si>
  <si>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</si>
  <si>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</si>
  <si>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</si>
  <si>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</si>
  <si>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</si>
  <si>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</si>
  <si>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</si>
  <si>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</si>
  <si>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</si>
  <si>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</si>
  <si>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</si>
  <si>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</si>
  <si>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</si>
  <si>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</si>
  <si>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</si>
  <si>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</si>
  <si>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</si>
  <si>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</si>
  <si>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</si>
  <si>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</si>
  <si>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</si>
  <si>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</si>
  <si>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</si>
  <si>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</si>
  <si>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</si>
  <si>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</si>
  <si>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</si>
  <si>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</si>
  <si>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</si>
  <si>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</si>
  <si>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</si>
  <si>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</si>
  <si>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</si>
  <si>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</si>
  <si>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</si>
  <si>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</si>
  <si>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</si>
  <si>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</si>
  <si>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</si>
  <si>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</si>
  <si>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</si>
  <si>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</si>
  <si>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</si>
  <si>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</si>
  <si>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</si>
  <si>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</si>
  <si>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</si>
  <si>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</si>
  <si>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</si>
  <si>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</si>
  <si>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</si>
  <si>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</si>
  <si>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</si>
  <si>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</si>
  <si>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</si>
  <si>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</si>
  <si>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</si>
  <si>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</si>
  <si>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</si>
  <si>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</si>
  <si>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</si>
  <si>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</si>
  <si>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</si>
  <si>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</si>
  <si>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</si>
  <si>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</si>
  <si>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</si>
  <si>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</si>
  <si>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</si>
  <si>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</si>
  <si>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</si>
  <si>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</si>
  <si>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</si>
  <si>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</si>
  <si>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</si>
  <si>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</si>
  <si>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</si>
  <si>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</si>
  <si>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</si>
  <si>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</si>
  <si>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</si>
  <si>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</si>
  <si>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</si>
  <si>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</si>
  <si>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</si>
  <si>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</si>
  <si>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</si>
  <si>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</si>
  <si>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</si>
  <si>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</si>
  <si>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</si>
  <si>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</si>
  <si>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</si>
  <si>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</si>
  <si>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</si>
  <si>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</si>
  <si>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</si>
  <si>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</si>
  <si>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</si>
  <si>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</si>
  <si>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</si>
  <si>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</si>
  <si>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</si>
  <si>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</si>
  <si>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</si>
  <si>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</si>
  <si>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</si>
  <si>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</si>
  <si>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</si>
  <si>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</si>
  <si>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</si>
  <si>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</si>
  <si>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</si>
  <si>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</si>
  <si>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</si>
  <si>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</si>
  <si>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</si>
  <si>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</si>
  <si>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</si>
  <si>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</si>
  <si>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</si>
  <si>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</si>
  <si>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</si>
  <si>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</si>
  <si>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</si>
  <si>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</si>
  <si>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</si>
  <si>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</si>
  <si>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</si>
  <si>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</si>
  <si>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</si>
  <si>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</si>
  <si>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</si>
  <si>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</si>
  <si>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</si>
  <si>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</si>
  <si>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</si>
  <si>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</si>
  <si>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</si>
  <si>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</si>
  <si>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</si>
  <si>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</si>
  <si>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</si>
  <si>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</si>
  <si>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</si>
  <si>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</si>
  <si>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</si>
  <si>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</si>
  <si>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</si>
  <si>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</si>
  <si>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</si>
  <si>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</si>
  <si>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</si>
  <si>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</si>
  <si>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</si>
  <si>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</si>
  <si>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</si>
  <si>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</si>
  <si>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</si>
  <si>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</si>
  <si>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</si>
  <si>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</si>
  <si>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</si>
  <si>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</si>
  <si>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</si>
  <si>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</si>
  <si>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</si>
  <si>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</si>
  <si>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</si>
  <si>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</si>
  <si>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</si>
  <si>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</si>
  <si>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</si>
  <si>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</si>
  <si>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</si>
  <si>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</si>
  <si>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</si>
  <si>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</si>
  <si>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</si>
  <si>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</si>
  <si>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</si>
  <si>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</si>
  <si>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</si>
  <si>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</si>
  <si>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</si>
  <si>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</si>
  <si>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</si>
  <si>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</si>
  <si>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</si>
  <si>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</si>
  <si>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</si>
  <si>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</si>
  <si>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</si>
  <si>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</si>
  <si>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</si>
  <si>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</si>
  <si>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</si>
  <si>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</si>
  <si>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</si>
  <si>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</si>
  <si>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</si>
  <si>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</si>
  <si>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</si>
  <si>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</si>
  <si>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</si>
  <si>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</si>
  <si>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</si>
  <si>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</si>
  <si>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</si>
  <si>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</si>
  <si>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</si>
  <si>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</si>
  <si>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</si>
  <si>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</si>
  <si>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</si>
  <si>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</si>
  <si>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</si>
  <si>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</si>
  <si>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</si>
  <si>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</si>
  <si>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</si>
  <si>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</si>
  <si>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</si>
  <si>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</si>
  <si>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</si>
  <si>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</si>
  <si>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</si>
  <si>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</si>
  <si>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</si>
  <si>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</si>
  <si>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</si>
  <si>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</si>
  <si>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</si>
  <si>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</si>
  <si>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</si>
  <si>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</si>
  <si>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</si>
  <si>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</si>
  <si>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</si>
  <si>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</si>
  <si>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</si>
  <si>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</si>
  <si>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</si>
  <si>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</si>
  <si>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</si>
  <si>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</si>
  <si>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</si>
  <si>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</si>
  <si>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</si>
  <si>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</si>
  <si>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</si>
  <si>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</si>
  <si>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</si>
  <si>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</si>
  <si>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</si>
  <si>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</si>
  <si>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</si>
  <si>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</si>
  <si>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</si>
  <si>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</si>
  <si>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</si>
  <si>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</si>
  <si>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</si>
  <si>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</si>
  <si>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</si>
  <si>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</si>
  <si>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</si>
  <si>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</si>
  <si>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</si>
  <si>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</si>
  <si>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</si>
  <si>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</si>
  <si>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</si>
  <si>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</si>
  <si>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</si>
  <si>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</si>
  <si>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</si>
  <si>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</si>
  <si>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</si>
  <si>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</si>
  <si>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</si>
  <si>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</si>
  <si>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</si>
  <si>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</si>
  <si>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</si>
  <si>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</si>
  <si>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</si>
  <si>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</si>
  <si>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</si>
  <si>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</si>
  <si>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</si>
  <si>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</si>
  <si>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</si>
  <si>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</si>
  <si>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</si>
  <si>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</si>
  <si>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</si>
  <si>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</si>
  <si>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</si>
  <si>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</si>
  <si>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</si>
  <si>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</si>
  <si>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</si>
  <si>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</si>
  <si>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</si>
  <si>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</si>
  <si>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</si>
  <si>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</si>
  <si>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</si>
  <si>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</si>
  <si>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</si>
  <si>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</si>
  <si>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</si>
  <si>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</si>
  <si>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</si>
  <si>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</si>
  <si>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</si>
  <si>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</si>
  <si>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</si>
  <si>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</si>
  <si>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</si>
  <si>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</si>
  <si>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</si>
  <si>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</si>
  <si>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</si>
  <si>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</si>
  <si>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</si>
  <si>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</si>
  <si>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</si>
  <si>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</si>
  <si>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</si>
  <si>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</si>
  <si>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</si>
  <si>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</si>
  <si>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</si>
  <si>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</si>
  <si>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</si>
  <si>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</si>
  <si>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</si>
  <si>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</si>
  <si>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</si>
  <si>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</si>
  <si>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</si>
  <si>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</si>
  <si>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</si>
  <si>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</si>
  <si>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</si>
  <si>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</si>
  <si>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</si>
  <si>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</si>
  <si>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</si>
  <si>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</si>
  <si>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</si>
  <si>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</si>
  <si>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</si>
  <si>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</si>
  <si>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</si>
  <si>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</si>
  <si>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</si>
  <si>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</si>
  <si>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</si>
  <si>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</si>
  <si>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</si>
  <si>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</si>
  <si>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</si>
  <si>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</si>
  <si>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</si>
  <si>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</si>
  <si>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</si>
  <si>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</si>
  <si>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</si>
  <si>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</si>
  <si>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</si>
  <si>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</si>
  <si>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</si>
  <si>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</si>
  <si>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</si>
  <si>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</si>
  <si>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</si>
  <si>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</si>
  <si>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</si>
  <si>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</si>
  <si>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</si>
  <si>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</si>
  <si>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</si>
  <si>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</si>
  <si>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</si>
  <si>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</si>
  <si>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</si>
  <si>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</si>
  <si>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</si>
  <si>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</si>
  <si>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</si>
  <si>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</si>
  <si>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</si>
  <si>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</si>
  <si>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</si>
  <si>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</si>
  <si>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</si>
  <si>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</si>
  <si>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</si>
  <si>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</si>
  <si>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</si>
  <si>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</si>
  <si>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</si>
  <si>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</si>
  <si>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</si>
  <si>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</si>
  <si>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</si>
  <si>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</si>
  <si>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</si>
  <si>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</si>
  <si>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</si>
  <si>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</si>
  <si>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</si>
  <si>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</si>
  <si>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</si>
  <si>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</si>
  <si>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</si>
  <si>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</si>
  <si>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</si>
  <si>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</si>
  <si>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</si>
  <si>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</si>
  <si>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</si>
  <si>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</si>
  <si>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</si>
  <si>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</si>
  <si>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</si>
  <si>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</si>
  <si>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</si>
  <si>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</si>
  <si>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</si>
  <si>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</si>
  <si>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</si>
  <si>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</si>
  <si>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</si>
  <si>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</si>
  <si>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</si>
  <si>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</si>
  <si>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</si>
  <si>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</si>
  <si>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</si>
  <si>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</si>
  <si>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</si>
  <si>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</si>
  <si>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</si>
  <si>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</si>
  <si>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</si>
  <si>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</si>
  <si>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</si>
  <si>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</si>
  <si>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</si>
  <si>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</si>
  <si>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</si>
  <si>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</si>
  <si>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</si>
  <si>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</si>
  <si>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</si>
  <si>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</si>
  <si>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</si>
  <si>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</si>
  <si>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</si>
  <si>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</si>
  <si>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</si>
  <si>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</si>
  <si>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</si>
  <si>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</si>
  <si>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</si>
  <si>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</si>
  <si>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</si>
  <si>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</si>
  <si>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</si>
  <si>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</si>
  <si>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</si>
  <si>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</si>
  <si>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</si>
  <si>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</si>
  <si>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</si>
  <si>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</si>
  <si>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</si>
  <si>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</si>
  <si>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</si>
  <si>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</si>
  <si>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</si>
  <si>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</si>
  <si>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</si>
  <si>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</si>
  <si>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</si>
  <si>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</si>
  <si>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</si>
  <si>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</si>
  <si>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</si>
  <si>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</si>
  <si>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</si>
  <si>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</si>
  <si>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</si>
  <si>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</si>
  <si>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</si>
  <si>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</si>
  <si>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</si>
  <si>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</si>
  <si>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</si>
  <si>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</si>
  <si>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</si>
  <si>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</si>
  <si>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</si>
  <si>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</si>
  <si>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</si>
  <si>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</si>
  <si>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</si>
  <si>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</si>
  <si>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</si>
  <si>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</si>
  <si>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</si>
  <si>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</si>
  <si>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</si>
  <si>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</si>
  <si>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</si>
  <si>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</si>
  <si>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</si>
  <si>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</si>
  <si>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</si>
  <si>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</si>
  <si>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</si>
  <si>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</si>
  <si>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</si>
  <si>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</si>
  <si>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</si>
  <si>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</si>
  <si>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</si>
  <si>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</si>
  <si>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</si>
  <si>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</si>
  <si>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</si>
  <si>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</si>
  <si>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</si>
  <si>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</si>
  <si>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</si>
  <si>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</si>
  <si>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</si>
  <si>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</si>
  <si>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</si>
  <si>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</si>
  <si>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</si>
  <si>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</si>
  <si>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</si>
  <si>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</si>
  <si>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</si>
  <si>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</si>
  <si>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</si>
  <si>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</si>
  <si>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</si>
  <si>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</si>
  <si>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</si>
  <si>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</si>
  <si>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</si>
  <si>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</si>
  <si>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</si>
  <si>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</si>
  <si>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</si>
  <si>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</si>
  <si>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</si>
  <si>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</si>
  <si>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</si>
  <si>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</si>
  <si>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</si>
  <si>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</si>
  <si>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</si>
  <si>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</si>
  <si>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</si>
  <si>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</si>
  <si>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</si>
  <si>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</si>
  <si>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</si>
  <si>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</si>
  <si>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</si>
  <si>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</si>
  <si>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</si>
  <si>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</si>
  <si>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</si>
  <si>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</si>
  <si>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</si>
  <si>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</si>
  <si>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</si>
  <si>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</si>
  <si>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</si>
  <si>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</si>
  <si>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</si>
  <si>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</si>
  <si>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</si>
  <si>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</si>
  <si>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</si>
  <si>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</si>
  <si>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</si>
  <si>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</si>
  <si>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</si>
  <si>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</si>
  <si>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</si>
  <si>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</si>
  <si>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</si>
  <si>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</si>
  <si>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</si>
  <si>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</si>
  <si>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</si>
  <si>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</si>
  <si>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</si>
  <si>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</si>
  <si>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</si>
  <si>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</si>
  <si>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</si>
  <si>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</si>
  <si>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</si>
  <si>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</si>
  <si>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</si>
  <si>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</si>
  <si>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</si>
  <si>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</si>
  <si>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</si>
  <si>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</si>
  <si>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</si>
  <si>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</si>
  <si>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</si>
  <si>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</si>
  <si>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</si>
  <si>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</si>
  <si>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</si>
  <si>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</si>
  <si>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</si>
  <si>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</si>
  <si>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</si>
  <si>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</si>
  <si>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</si>
  <si>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</si>
  <si>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</si>
  <si>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</si>
  <si>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</si>
  <si>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</si>
  <si>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</si>
  <si>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</si>
  <si>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</si>
  <si>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</si>
  <si>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</si>
  <si>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</si>
  <si>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</si>
  <si>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</si>
  <si>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</si>
  <si>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</si>
  <si>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</si>
  <si>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</si>
  <si>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</si>
  <si>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</si>
  <si>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</si>
  <si>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</si>
  <si>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</si>
  <si>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</si>
  <si>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</si>
  <si>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</si>
  <si>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</si>
  <si>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</si>
  <si>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</si>
  <si>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</si>
  <si>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</si>
  <si>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</si>
  <si>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</si>
  <si>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</si>
  <si>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</si>
  <si>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</si>
  <si>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</si>
  <si>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</si>
  <si>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</si>
  <si>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</si>
  <si>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</si>
  <si>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</si>
  <si>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</si>
  <si>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</si>
  <si>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</si>
  <si>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</si>
  <si>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</si>
  <si>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</si>
  <si>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</si>
  <si>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</si>
  <si>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</si>
  <si>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</si>
  <si>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</si>
  <si>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</si>
  <si>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</si>
  <si>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</si>
  <si>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</si>
  <si>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</si>
  <si>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</si>
  <si>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</si>
  <si>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</si>
  <si>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</si>
  <si>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</si>
  <si>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</si>
  <si>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</si>
  <si>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</si>
  <si>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</si>
  <si>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</si>
  <si>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</si>
  <si>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</si>
  <si>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</si>
  <si>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</si>
  <si>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</si>
  <si>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</si>
  <si>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</si>
  <si>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</si>
  <si>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</si>
  <si>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</si>
  <si>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</si>
  <si>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</si>
  <si>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</si>
  <si>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</si>
  <si>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</si>
  <si>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</si>
  <si>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</si>
  <si>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</si>
  <si>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</si>
  <si>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</si>
  <si>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</si>
  <si>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</si>
  <si>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</si>
  <si>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</si>
  <si>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</si>
  <si>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</si>
  <si>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</si>
  <si>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</si>
  <si>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</si>
  <si>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</si>
  <si>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</si>
  <si>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</si>
  <si>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</si>
  <si>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</si>
  <si>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</si>
  <si>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</si>
  <si>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</si>
  <si>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</si>
  <si>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</si>
  <si>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</si>
  <si>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</si>
  <si>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</si>
  <si>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</si>
  <si>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</si>
  <si>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</si>
  <si>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</si>
  <si>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</si>
  <si>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</si>
  <si>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</si>
  <si>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</si>
  <si>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</si>
  <si>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</si>
  <si>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</si>
  <si>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</si>
  <si>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</si>
  <si>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</si>
  <si>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</si>
  <si>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</si>
  <si>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</si>
  <si>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</si>
  <si>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</si>
  <si>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</si>
  <si>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</si>
  <si>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</si>
  <si>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</si>
  <si>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</si>
  <si>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</si>
  <si>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</si>
  <si>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</si>
  <si>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</si>
  <si>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</si>
  <si>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</si>
  <si>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</si>
  <si>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</si>
  <si>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</si>
  <si>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</si>
  <si>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</si>
  <si>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</si>
  <si>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</si>
  <si>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</si>
  <si>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</si>
  <si>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</si>
  <si>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</si>
  <si>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</si>
  <si>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</si>
  <si>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</si>
  <si>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</si>
  <si>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</si>
  <si>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</si>
  <si>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</si>
  <si>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</si>
  <si>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</si>
  <si>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</si>
  <si>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</si>
  <si>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</si>
  <si>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</si>
  <si>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</si>
  <si>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</si>
  <si>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</si>
  <si>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</si>
  <si>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</si>
  <si>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</si>
  <si>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</si>
  <si>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</si>
  <si>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</si>
  <si>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</si>
  <si>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</si>
  <si>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</si>
  <si>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</si>
  <si>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</si>
  <si>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</si>
  <si>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</si>
  <si>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</si>
  <si>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</si>
  <si>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</si>
  <si>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</si>
  <si>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</si>
  <si>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</si>
  <si>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</si>
  <si>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</si>
  <si>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</si>
  <si>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</si>
  <si>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</si>
  <si>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</si>
  <si>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</si>
  <si>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</si>
  <si>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</si>
  <si>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</si>
  <si>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</si>
  <si>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</si>
  <si>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</si>
  <si>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</si>
  <si>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</si>
  <si>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</si>
  <si>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</si>
  <si>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</si>
  <si>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</si>
  <si>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</si>
  <si>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</si>
  <si>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</si>
  <si>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</si>
  <si>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</si>
  <si>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</si>
  <si>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</si>
  <si>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</si>
  <si>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</si>
  <si>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</si>
  <si>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</si>
  <si>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</si>
  <si>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</si>
  <si>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</si>
  <si>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</si>
  <si>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</si>
  <si>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</si>
  <si>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</si>
  <si>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</si>
  <si>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</si>
  <si>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</si>
  <si>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</si>
  <si>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</si>
  <si>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</si>
  <si>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</si>
  <si>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</si>
  <si>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</si>
  <si>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</si>
  <si>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</si>
  <si>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</si>
  <si>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</si>
  <si>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</si>
  <si>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</si>
  <si>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</si>
  <si>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</si>
  <si>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</si>
  <si>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</si>
  <si>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</si>
  <si>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</si>
  <si>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</si>
  <si>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</si>
  <si>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</si>
  <si>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</si>
  <si>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</si>
  <si>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</si>
  <si>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</si>
  <si>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</si>
  <si>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</si>
  <si>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</si>
  <si>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</si>
  <si>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</si>
  <si>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</si>
  <si>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</si>
  <si>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</si>
  <si>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</si>
  <si>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</si>
  <si>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</si>
  <si>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</si>
  <si>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</si>
  <si>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</si>
  <si>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</si>
  <si>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</si>
  <si>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</si>
  <si>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</si>
  <si>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</si>
  <si>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</si>
  <si>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</si>
  <si>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</si>
  <si>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</si>
  <si>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</si>
  <si>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</si>
  <si>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</si>
  <si>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</si>
  <si>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</si>
  <si>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</si>
  <si>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</si>
  <si>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</si>
  <si>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</si>
  <si>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</si>
  <si>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</si>
  <si>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</si>
  <si>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</si>
  <si>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</si>
  <si>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</si>
  <si>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</si>
  <si>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</si>
  <si>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</si>
  <si>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</si>
  <si>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</si>
  <si>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</si>
  <si>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</si>
  <si>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</si>
  <si>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</si>
  <si>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</si>
  <si>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</si>
  <si>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</si>
  <si>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</si>
  <si>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</si>
  <si>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</si>
  <si>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</si>
  <si>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</si>
  <si>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</si>
  <si>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</si>
  <si>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</si>
  <si>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</si>
  <si>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</si>
  <si>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</si>
  <si>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</si>
  <si>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</si>
  <si>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</si>
  <si>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</si>
  <si>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</si>
  <si>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</si>
  <si>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</si>
  <si>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</si>
  <si>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</si>
  <si>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</si>
  <si>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</si>
  <si>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</si>
  <si>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</si>
  <si>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</si>
  <si>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</si>
  <si>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</si>
  <si>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</si>
  <si>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</si>
  <si>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</si>
  <si>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</si>
  <si>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</si>
  <si>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</si>
  <si>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</si>
  <si>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</si>
  <si>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</si>
  <si>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</si>
  <si>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</si>
  <si>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</si>
  <si>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</si>
  <si>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</si>
  <si>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</si>
  <si>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</si>
  <si>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</si>
  <si>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</si>
  <si>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</si>
  <si>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</si>
  <si>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</si>
  <si>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</si>
  <si>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</si>
  <si>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</si>
  <si>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</si>
  <si>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</si>
  <si>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</si>
  <si>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</si>
  <si>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</si>
  <si>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</si>
  <si>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</si>
  <si>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</si>
  <si>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</si>
  <si>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</si>
  <si>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</si>
  <si>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</si>
  <si>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</si>
  <si>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</si>
  <si>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</si>
  <si>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</si>
  <si>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</si>
  <si>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</si>
  <si>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</si>
  <si>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</si>
  <si>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</si>
  <si>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</si>
  <si>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</si>
  <si>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</si>
  <si>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</si>
  <si>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</si>
  <si>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</si>
  <si>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</si>
  <si>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</si>
  <si>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</si>
  <si>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</si>
  <si>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</si>
  <si>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</si>
  <si>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</si>
  <si>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</si>
  <si>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</si>
  <si>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</si>
  <si>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</si>
  <si>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</si>
  <si>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</si>
  <si>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</si>
  <si>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</si>
  <si>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</si>
  <si>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</si>
  <si>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</si>
  <si>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</si>
  <si>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</si>
  <si>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</si>
  <si>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</si>
  <si>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</si>
  <si>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</si>
  <si>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</si>
  <si>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</si>
  <si>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</si>
  <si>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</si>
  <si>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</si>
  <si>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</si>
  <si>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</si>
  <si>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</si>
  <si>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</si>
  <si>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</si>
  <si>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</si>
  <si>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</si>
  <si>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</si>
  <si>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</si>
  <si>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</si>
  <si>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</si>
  <si>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</si>
  <si>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</si>
  <si>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</si>
  <si>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</si>
  <si>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</si>
  <si>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</si>
  <si>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</si>
  <si>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</si>
  <si>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</si>
  <si>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</si>
  <si>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</si>
  <si>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</si>
  <si>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</si>
  <si>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</si>
  <si>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</si>
  <si>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</si>
  <si>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</si>
  <si>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</si>
  <si>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</si>
  <si>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</si>
  <si>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</si>
  <si>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</si>
  <si>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</si>
  <si>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</si>
  <si>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</si>
  <si>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</si>
  <si>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</si>
  <si>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</si>
  <si>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</si>
  <si>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</si>
  <si>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</si>
  <si>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</si>
  <si>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</si>
  <si>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</si>
  <si>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</si>
  <si>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</si>
  <si>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</si>
  <si>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</si>
  <si>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</si>
  <si>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</si>
  <si>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</si>
  <si>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</si>
  <si>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</si>
  <si>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</si>
  <si>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</si>
  <si>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</si>
  <si>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</si>
  <si>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</si>
  <si>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</si>
  <si>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</si>
  <si>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</si>
  <si>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</si>
  <si>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</si>
  <si>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</si>
  <si>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</si>
  <si>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</si>
  <si>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</si>
  <si>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</si>
  <si>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</si>
  <si>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</si>
  <si>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</si>
  <si>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</si>
  <si>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</si>
  <si>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</si>
  <si>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</si>
  <si>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</si>
  <si>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</si>
  <si>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</si>
  <si>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</si>
  <si>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</si>
  <si>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</si>
  <si>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</si>
  <si>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</si>
  <si>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</si>
  <si>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</si>
  <si>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</si>
  <si>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</si>
  <si>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</si>
  <si>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</si>
  <si>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</si>
  <si>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</si>
  <si>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</si>
  <si>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</si>
  <si>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</si>
  <si>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</si>
  <si>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</si>
  <si>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</si>
  <si>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</si>
  <si>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</si>
  <si>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</si>
  <si>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</si>
  <si>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</si>
  <si>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</si>
  <si>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</si>
  <si>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</si>
  <si>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</si>
  <si>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</si>
  <si>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</si>
  <si>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</si>
  <si>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</si>
  <si>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</si>
  <si>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</si>
  <si>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</si>
  <si>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</si>
  <si>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</si>
  <si>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</si>
  <si>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</si>
  <si>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</si>
  <si>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</si>
  <si>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</si>
  <si>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</si>
  <si>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</si>
  <si>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</si>
  <si>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</si>
  <si>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</si>
  <si>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</si>
  <si>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</si>
  <si>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</si>
  <si>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</si>
  <si>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</si>
  <si>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</si>
  <si>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</si>
  <si>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</si>
  <si>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</si>
  <si>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</si>
  <si>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</si>
  <si>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</si>
  <si>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</si>
  <si>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</si>
  <si>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</si>
  <si>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</si>
  <si>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</si>
  <si>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</si>
  <si>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</si>
  <si>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</si>
  <si>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</si>
  <si>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</si>
  <si>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</si>
  <si>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</si>
  <si>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</si>
  <si>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</si>
  <si>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</si>
  <si>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</si>
  <si>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</si>
  <si>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</si>
  <si>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</si>
  <si>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</si>
  <si>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</si>
  <si>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</si>
  <si>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</si>
  <si>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</si>
  <si>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</si>
  <si>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</si>
  <si>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</si>
  <si>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</si>
  <si>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</si>
  <si>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</si>
  <si>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</si>
  <si>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</si>
  <si>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</si>
  <si>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</si>
  <si>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</si>
  <si>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</si>
  <si>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</si>
  <si>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</si>
  <si>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</si>
  <si>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</si>
  <si>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</si>
  <si>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</si>
  <si>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</si>
  <si>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</si>
  <si>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</si>
  <si>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</si>
  <si>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</si>
  <si>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</si>
  <si>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</si>
  <si>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</si>
  <si>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</si>
  <si>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</si>
  <si>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</si>
  <si>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</si>
  <si>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</si>
  <si>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</si>
  <si>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</si>
  <si>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</si>
  <si>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</si>
  <si>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</si>
  <si>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</si>
  <si>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</si>
  <si>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</si>
  <si>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</si>
  <si>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</si>
  <si>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</si>
  <si>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</si>
  <si>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</si>
  <si>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</si>
  <si>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</si>
  <si>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</si>
  <si>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</si>
  <si>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</si>
  <si>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</si>
  <si>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</si>
  <si>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</si>
  <si>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</si>
  <si>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</si>
  <si>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</si>
  <si>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</si>
  <si>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</si>
  <si>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</si>
  <si>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</si>
  <si>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</si>
  <si>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</si>
  <si>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</si>
  <si>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</si>
  <si>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</si>
  <si>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</si>
  <si>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</si>
  <si>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</si>
  <si>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</si>
  <si>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</si>
  <si>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</si>
  <si>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</si>
  <si>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</si>
  <si>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</si>
  <si>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</si>
  <si>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</si>
  <si>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</si>
  <si>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</si>
  <si>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</si>
  <si>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</si>
  <si>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</si>
  <si>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</si>
  <si>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</si>
  <si>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</si>
  <si>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</si>
  <si>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</si>
  <si>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</si>
  <si>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</si>
  <si>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</si>
  <si>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</si>
  <si>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</si>
  <si>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</si>
  <si>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</si>
  <si>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</si>
  <si>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</si>
  <si>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</si>
  <si>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</si>
  <si>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</si>
  <si>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</si>
  <si>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</si>
  <si>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</si>
  <si>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</si>
  <si>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</si>
  <si>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</si>
  <si>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</si>
  <si>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</si>
  <si>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</si>
  <si>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</si>
  <si>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</si>
  <si>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</si>
  <si>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</si>
  <si>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</si>
  <si>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</si>
  <si>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</si>
  <si>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</si>
  <si>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</si>
  <si>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</si>
  <si>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</si>
  <si>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</si>
  <si>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</si>
  <si>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</si>
  <si>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</si>
  <si>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</si>
  <si>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</si>
  <si>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</si>
  <si>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</si>
  <si>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</si>
  <si>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</si>
  <si>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</si>
  <si>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</si>
  <si>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</si>
  <si>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</si>
  <si>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</si>
  <si>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</si>
  <si>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</si>
  <si>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</si>
  <si>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</si>
  <si>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</si>
  <si>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</si>
  <si>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</si>
  <si>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</si>
  <si>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</si>
  <si>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</si>
  <si>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</si>
  <si>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</si>
  <si>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</si>
  <si>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</si>
  <si>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</si>
  <si>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</si>
  <si>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</si>
  <si>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</si>
  <si>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</si>
  <si>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</si>
  <si>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</si>
  <si>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</si>
  <si>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</si>
  <si>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</si>
  <si>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</si>
  <si>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</si>
  <si>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</si>
  <si>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</si>
  <si>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</si>
  <si>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</si>
  <si>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</si>
  <si>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</si>
  <si>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</si>
  <si>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</si>
  <si>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</si>
  <si>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</si>
  <si>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</si>
  <si>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</si>
  <si>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</si>
  <si>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</si>
  <si>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</si>
  <si>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</si>
  <si>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</si>
  <si>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</si>
  <si>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</si>
  <si>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</si>
  <si>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</si>
  <si>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</si>
  <si>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</si>
  <si>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</si>
  <si>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</si>
  <si>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</si>
  <si>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</si>
  <si>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</si>
  <si>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</si>
  <si>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</si>
  <si>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</si>
  <si>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</si>
  <si>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</si>
  <si>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</si>
  <si>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</si>
  <si>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</si>
  <si>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</si>
  <si>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</si>
  <si>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</si>
  <si>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</si>
  <si>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</si>
  <si>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</si>
  <si>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</si>
  <si>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</si>
  <si>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</si>
  <si>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</si>
  <si>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</si>
  <si>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</si>
  <si>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</si>
  <si>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</si>
  <si>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</si>
  <si>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</si>
  <si>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</si>
  <si>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</si>
  <si>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</si>
  <si>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</si>
  <si>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</si>
  <si>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</si>
  <si>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</si>
  <si>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</si>
  <si>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</si>
  <si>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</si>
  <si>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</si>
  <si>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</si>
  <si>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</si>
  <si>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</si>
  <si>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</si>
  <si>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</si>
  <si>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</si>
  <si>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</si>
  <si>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</si>
  <si>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</si>
  <si>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</si>
  <si>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</si>
  <si>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</si>
  <si>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</si>
  <si>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</si>
  <si>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</si>
  <si>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</si>
  <si>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</si>
  <si>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</si>
  <si>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</si>
  <si>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</si>
  <si>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</si>
  <si>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</si>
  <si>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</si>
  <si>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</si>
  <si>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</si>
  <si>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</si>
  <si>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</si>
  <si>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</si>
  <si>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</si>
  <si>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</si>
  <si>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</si>
  <si>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</si>
  <si>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</si>
  <si>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</si>
  <si>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</si>
  <si>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</si>
  <si>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</si>
  <si>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</si>
  <si>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</si>
  <si>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</si>
  <si>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</si>
  <si>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</si>
  <si>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</si>
  <si>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</si>
  <si>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</si>
  <si>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</si>
  <si>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</si>
  <si>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</si>
  <si>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</si>
  <si>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</si>
  <si>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</si>
  <si>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</si>
  <si>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</si>
  <si>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</si>
  <si>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</si>
  <si>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</si>
  <si>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</si>
  <si>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</si>
  <si>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</si>
  <si>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</si>
  <si>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</si>
  <si>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</si>
  <si>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</si>
  <si>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</si>
  <si>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</si>
  <si>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</si>
  <si>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</si>
  <si>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</si>
  <si>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</si>
  <si>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</si>
  <si>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</si>
  <si>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</si>
  <si>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</si>
  <si>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</si>
  <si>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</si>
  <si>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</si>
  <si>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</si>
  <si>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</si>
  <si>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</si>
  <si>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</si>
  <si>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</si>
  <si>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</si>
  <si>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</si>
  <si>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</si>
  <si>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</si>
  <si>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</si>
  <si>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</si>
  <si>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</si>
  <si>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</si>
  <si>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</si>
  <si>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</si>
  <si>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</si>
  <si>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</si>
  <si>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</si>
  <si>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</si>
  <si>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</si>
  <si>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</si>
  <si>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</si>
  <si>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</si>
  <si>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</si>
  <si>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</si>
  <si>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</si>
  <si>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</si>
  <si>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</si>
  <si>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</si>
  <si>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</si>
  <si>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</si>
  <si>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</si>
  <si>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</si>
  <si>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</si>
  <si>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</si>
  <si>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</si>
  <si>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</si>
  <si>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</si>
  <si>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</si>
  <si>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</si>
  <si>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</si>
  <si>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</si>
  <si>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</si>
  <si>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</si>
  <si>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</si>
  <si>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</si>
  <si>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</si>
  <si>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</si>
  <si>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</si>
  <si>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</si>
  <si>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</si>
  <si>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</si>
  <si>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</si>
  <si>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</si>
  <si>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</si>
  <si>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</si>
  <si>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</si>
  <si>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</si>
  <si>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</si>
  <si>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</si>
  <si>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</si>
  <si>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</si>
  <si>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</si>
  <si>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</si>
  <si>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</si>
  <si>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</si>
  <si>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</si>
  <si>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</si>
  <si>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</si>
  <si>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</si>
  <si>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</si>
  <si>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</si>
  <si>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</si>
  <si>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</si>
  <si>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</si>
  <si>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</si>
  <si>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</si>
  <si>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</si>
  <si>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</si>
  <si>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</si>
  <si>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</si>
  <si>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</si>
  <si>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</si>
  <si>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</si>
  <si>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</si>
  <si>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</si>
  <si>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</si>
  <si>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</si>
  <si>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</si>
  <si>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</si>
  <si>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</si>
  <si>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</si>
  <si>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</si>
  <si>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</si>
  <si>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</si>
  <si>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</si>
  <si>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</si>
  <si>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</si>
  <si>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</si>
  <si>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</si>
  <si>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</si>
  <si>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</si>
  <si>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</si>
  <si>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</si>
  <si>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</si>
  <si>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</si>
  <si>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</si>
  <si>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</si>
  <si>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</si>
  <si>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</si>
  <si>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</si>
  <si>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</si>
  <si>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</si>
  <si>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</si>
  <si>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</si>
  <si>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</si>
  <si>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</si>
  <si>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</si>
  <si>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</si>
  <si>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</si>
  <si>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</si>
  <si>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</si>
  <si>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</si>
  <si>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</si>
  <si>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</si>
  <si>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</si>
  <si>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</si>
  <si>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</si>
  <si>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</si>
  <si>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</si>
  <si>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</si>
  <si>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</si>
  <si>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</si>
  <si>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</si>
  <si>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</si>
  <si>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</si>
  <si>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</si>
  <si>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</si>
  <si>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</si>
  <si>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</si>
  <si>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</si>
  <si>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</si>
  <si>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</si>
  <si>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</si>
  <si>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</si>
  <si>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</si>
  <si>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</si>
  <si>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</si>
  <si>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</si>
  <si>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</si>
  <si>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</si>
  <si>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</si>
  <si>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</si>
  <si>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</si>
  <si>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</si>
  <si>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</si>
  <si>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</si>
  <si>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</si>
  <si>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</si>
  <si>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</si>
  <si>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</si>
  <si>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</si>
  <si>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</si>
  <si>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</si>
  <si>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</si>
  <si>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</si>
  <si>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</si>
  <si>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</si>
  <si>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</si>
  <si>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</si>
  <si>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</si>
  <si>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</si>
  <si>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</si>
  <si>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</si>
  <si>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</si>
  <si>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</si>
  <si>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</si>
  <si>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</si>
  <si>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</si>
  <si>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</si>
  <si>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</si>
  <si>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</si>
  <si>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</si>
  <si>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</si>
  <si>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</si>
  <si>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</si>
  <si>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</si>
  <si>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</si>
  <si>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</si>
  <si>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</si>
  <si>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</si>
  <si>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</si>
  <si>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</si>
  <si>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</si>
  <si>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</si>
  <si>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</si>
  <si>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</si>
  <si>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</si>
  <si>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</si>
  <si>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</si>
  <si>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</si>
  <si>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</si>
  <si>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</si>
  <si>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</si>
  <si>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</si>
  <si>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</si>
  <si>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</si>
  <si>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</si>
  <si>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</si>
  <si>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</si>
  <si>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</si>
  <si>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</si>
  <si>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</si>
  <si>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</si>
  <si>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</si>
  <si>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</si>
  <si>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</si>
  <si>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</si>
  <si>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</si>
  <si>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</si>
  <si>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</si>
  <si>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</si>
  <si>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</si>
  <si>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</si>
  <si>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</si>
  <si>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</si>
  <si>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</si>
  <si>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</si>
  <si>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</si>
  <si>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</si>
  <si>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</si>
  <si>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</si>
  <si>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</si>
  <si>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</si>
  <si>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</si>
  <si>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</si>
  <si>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</si>
  <si>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</si>
  <si>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</si>
  <si>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</si>
  <si>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</si>
  <si>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</si>
  <si>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</si>
  <si>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</si>
  <si>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</si>
  <si>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</si>
  <si>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</si>
  <si>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</si>
  <si>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</si>
  <si>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</si>
  <si>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</si>
  <si>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</si>
  <si>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</si>
  <si>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</si>
  <si>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</si>
  <si>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</si>
  <si>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</si>
  <si>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</si>
  <si>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</si>
  <si>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</si>
  <si>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</si>
  <si>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</si>
  <si>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</si>
  <si>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</si>
  <si>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</si>
  <si>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</si>
  <si>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</si>
  <si>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</si>
  <si>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</si>
  <si>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</si>
  <si>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</si>
  <si>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</si>
  <si>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</si>
  <si>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</si>
  <si>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</si>
  <si>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</si>
  <si>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</si>
  <si>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</si>
  <si>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</si>
  <si>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</si>
  <si>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</si>
  <si>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</si>
  <si>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</si>
  <si>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</si>
  <si>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</si>
  <si>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</si>
  <si>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</si>
  <si>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</si>
  <si>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</si>
  <si>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</si>
  <si>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</si>
  <si>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</si>
  <si>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</si>
  <si>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</si>
  <si>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</si>
  <si>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</si>
  <si>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</si>
  <si>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</si>
  <si>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</si>
  <si>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</si>
  <si>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</si>
  <si>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</si>
  <si>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</si>
  <si>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</si>
  <si>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</si>
  <si>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</si>
  <si>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</si>
  <si>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</si>
  <si>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</si>
  <si>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</si>
  <si>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</si>
  <si>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</si>
  <si>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</si>
  <si>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</si>
  <si>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</si>
  <si>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</si>
  <si>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</si>
  <si>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</si>
  <si>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</si>
  <si>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</si>
  <si>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</si>
  <si>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</si>
  <si>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</si>
  <si>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</si>
  <si>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</si>
  <si>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</si>
  <si>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</si>
  <si>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</si>
  <si>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</si>
  <si>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</si>
  <si>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</si>
  <si>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</si>
  <si>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</si>
  <si>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</si>
  <si>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</si>
  <si>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</si>
  <si>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</si>
  <si>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</si>
  <si>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</si>
  <si>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</si>
  <si>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</si>
  <si>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</si>
  <si>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</si>
  <si>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</si>
  <si>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</si>
  <si>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</si>
  <si>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</si>
  <si>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</si>
  <si>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</si>
  <si>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</si>
  <si>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</si>
  <si>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</si>
  <si>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</si>
  <si>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</si>
  <si>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</si>
  <si>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</si>
  <si>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</si>
  <si>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</si>
  <si>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</si>
  <si>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</si>
  <si>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</si>
  <si>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</si>
  <si>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</si>
  <si>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</si>
  <si>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</si>
  <si>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</si>
  <si>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</si>
  <si>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</si>
  <si>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</si>
  <si>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</si>
  <si>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</si>
  <si>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</si>
  <si>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</si>
  <si>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</si>
  <si>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</si>
  <si>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</si>
  <si>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</si>
  <si>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</si>
  <si>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</si>
  <si>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</si>
  <si>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</si>
  <si>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</si>
  <si>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</si>
  <si>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</si>
  <si>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</si>
  <si>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</si>
  <si>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</si>
  <si>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</si>
  <si>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</si>
  <si>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</si>
  <si>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</si>
  <si>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</si>
  <si>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</si>
  <si>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</si>
  <si>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</si>
  <si>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</si>
  <si>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</si>
  <si>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</si>
  <si>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</si>
  <si>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</si>
  <si>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</si>
  <si>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</si>
  <si>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</si>
  <si>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</si>
  <si>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</si>
  <si>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</si>
  <si>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</si>
  <si>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</si>
  <si>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</si>
  <si>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</si>
  <si>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</si>
  <si>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</si>
  <si>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</si>
  <si>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</si>
  <si>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</si>
  <si>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</si>
  <si>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</si>
  <si>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</si>
  <si>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</si>
  <si>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</si>
  <si>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</si>
  <si>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</si>
  <si>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</si>
  <si>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</si>
  <si>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</si>
  <si>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</si>
  <si>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</si>
  <si>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</si>
  <si>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</si>
  <si>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</si>
  <si>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</si>
  <si>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</si>
  <si>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</si>
  <si>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</si>
  <si>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</si>
  <si>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</si>
  <si>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</si>
  <si>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</si>
  <si>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</si>
  <si>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</si>
  <si>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</si>
  <si>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</si>
  <si>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</si>
  <si>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</si>
  <si>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</si>
  <si>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</si>
  <si>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</si>
  <si>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</si>
  <si>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</si>
  <si>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</si>
  <si>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</si>
  <si>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</si>
  <si>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</si>
  <si>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</si>
  <si>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</si>
  <si>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</si>
  <si>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</si>
  <si>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</si>
  <si>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</si>
  <si>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</si>
  <si>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</si>
  <si>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</si>
  <si>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</si>
  <si>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</si>
  <si>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</si>
  <si>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</si>
  <si>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</si>
  <si>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</si>
  <si>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</si>
  <si>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</si>
  <si>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</si>
  <si>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</si>
  <si>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</si>
  <si>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</si>
  <si>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</si>
  <si>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</si>
  <si>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</si>
  <si>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</si>
  <si>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</si>
  <si>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</si>
  <si>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</si>
  <si>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</si>
  <si>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</si>
  <si>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</si>
  <si>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</si>
  <si>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</si>
  <si>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</si>
  <si>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</si>
  <si>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</si>
  <si>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</si>
  <si>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</si>
  <si>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</si>
  <si>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</si>
  <si>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</si>
  <si>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</si>
  <si>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</si>
  <si>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</si>
  <si>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</si>
  <si>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</si>
  <si>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</si>
  <si>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</si>
  <si>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</si>
  <si>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</si>
  <si>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</si>
  <si>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</si>
  <si>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</si>
  <si>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</si>
  <si>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</si>
  <si>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</si>
  <si>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</si>
  <si>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</si>
  <si>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</si>
  <si>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</si>
  <si>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</si>
  <si>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</si>
  <si>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</si>
  <si>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</si>
  <si>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</si>
  <si>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</si>
  <si>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</si>
  <si>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</si>
  <si>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</si>
  <si>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</si>
  <si>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</si>
  <si>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</si>
  <si>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</si>
  <si>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</si>
  <si>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</si>
  <si>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</si>
  <si>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</si>
  <si>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</si>
  <si>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</si>
  <si>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</si>
  <si>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</si>
  <si>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</si>
  <si>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</si>
  <si>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</si>
  <si>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</si>
  <si>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</si>
  <si>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</si>
  <si>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</si>
  <si>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</si>
  <si>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</si>
  <si>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</si>
  <si>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</si>
  <si>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</si>
  <si>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</si>
  <si>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</si>
  <si>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</si>
  <si>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</si>
  <si>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</si>
  <si>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</si>
  <si>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</si>
  <si>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</si>
  <si>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</si>
  <si>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</si>
  <si>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</si>
  <si>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</si>
  <si>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</si>
  <si>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</si>
  <si>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</si>
  <si>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</si>
  <si>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</si>
  <si>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</si>
  <si>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</si>
  <si>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</si>
  <si>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</si>
  <si>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</si>
  <si>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</si>
  <si>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</si>
  <si>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</si>
  <si>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</si>
  <si>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</si>
  <si>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</si>
  <si>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</si>
  <si>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</si>
  <si>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</si>
  <si>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</si>
  <si>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</si>
  <si>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</si>
  <si>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</si>
  <si>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</si>
  <si>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</si>
  <si>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</si>
  <si>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</si>
  <si>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</si>
  <si>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</si>
  <si>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</si>
  <si>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</si>
  <si>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</si>
  <si>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</si>
  <si>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</si>
  <si>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</si>
  <si>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</si>
  <si>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</si>
  <si>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</si>
  <si>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</si>
  <si>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</si>
  <si>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</si>
  <si>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</si>
  <si>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</si>
  <si>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</si>
  <si>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</si>
  <si>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</si>
  <si>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</si>
  <si>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</si>
  <si>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</si>
  <si>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</si>
  <si>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</si>
  <si>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</si>
  <si>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</si>
  <si>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</si>
  <si>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</si>
  <si>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</si>
  <si>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</si>
  <si>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</si>
  <si>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</si>
  <si>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</si>
  <si>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</si>
  <si>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</si>
  <si>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</si>
  <si>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</si>
  <si>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</si>
  <si>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</si>
  <si>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</si>
  <si>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</si>
  <si>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</si>
  <si>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</si>
  <si>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</si>
  <si>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</si>
  <si>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</si>
  <si>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</si>
  <si>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</si>
  <si>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</si>
  <si>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</si>
  <si>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</si>
  <si>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</si>
  <si>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</si>
  <si>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</si>
  <si>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</si>
  <si>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</si>
  <si>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</si>
  <si>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</si>
  <si>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</si>
  <si>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</si>
  <si>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</si>
  <si>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</si>
  <si>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</si>
  <si>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</si>
  <si>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</si>
  <si>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</si>
  <si>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</si>
  <si>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</si>
  <si>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</si>
  <si>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</si>
  <si>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</si>
  <si>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</si>
  <si>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</si>
  <si>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</si>
  <si>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</si>
  <si>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</si>
  <si>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</si>
  <si>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</si>
  <si>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</si>
  <si>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</si>
  <si>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</si>
  <si>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</si>
  <si>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</si>
  <si>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</si>
  <si>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</si>
  <si>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</si>
  <si>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</si>
  <si>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</si>
  <si>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</si>
  <si>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</si>
  <si>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</si>
  <si>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</si>
  <si>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</si>
  <si>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</si>
  <si>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</si>
  <si>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</si>
  <si>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</si>
  <si>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</si>
  <si>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</si>
  <si>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</si>
  <si>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</si>
  <si>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</si>
  <si>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</si>
  <si>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</si>
  <si>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</si>
  <si>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</si>
  <si>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</si>
  <si>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</si>
  <si>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</si>
  <si>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</si>
  <si>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</si>
  <si>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</si>
  <si>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</si>
  <si>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</si>
  <si>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</si>
  <si>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</si>
  <si>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</si>
  <si>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</si>
  <si>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</si>
  <si>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</si>
  <si>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</si>
  <si>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</si>
  <si>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</si>
  <si>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</si>
  <si>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</si>
  <si>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</si>
  <si>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</si>
  <si>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</si>
  <si>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</si>
  <si>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</si>
  <si>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</si>
  <si>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</si>
  <si>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</si>
  <si>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</si>
  <si>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</si>
  <si>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</si>
  <si>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</si>
  <si>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</si>
  <si>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</si>
  <si>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</si>
  <si>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</si>
  <si>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</si>
  <si>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</si>
  <si>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</si>
  <si>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</si>
  <si>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</si>
  <si>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</si>
  <si>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</si>
  <si>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</si>
  <si>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</si>
  <si>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</si>
  <si>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</si>
  <si>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</si>
  <si>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</si>
  <si>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</si>
  <si>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</si>
  <si>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</si>
  <si>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</si>
  <si>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</si>
  <si>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</si>
  <si>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</si>
  <si>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</si>
  <si>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</si>
  <si>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</si>
  <si>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</si>
  <si>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</si>
  <si>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</si>
  <si>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</si>
  <si>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</si>
  <si>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</si>
  <si>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</si>
  <si>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</si>
  <si>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</si>
  <si>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</si>
  <si>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</si>
  <si>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</si>
  <si>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</si>
  <si>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</si>
  <si>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</si>
  <si>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</si>
  <si>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</si>
  <si>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</si>
  <si>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</si>
  <si>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</si>
  <si>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</si>
  <si>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</si>
  <si>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</si>
  <si>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</si>
  <si>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</si>
  <si>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</si>
  <si>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</si>
  <si>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</si>
  <si>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</si>
  <si>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</si>
  <si>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</si>
  <si>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</si>
  <si>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</si>
  <si>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</si>
  <si>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</si>
  <si>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</si>
  <si>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</si>
  <si>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</si>
  <si>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</si>
  <si>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</si>
  <si>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</si>
  <si>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</si>
  <si>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</si>
  <si>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</si>
  <si>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</si>
  <si>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</si>
  <si>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</si>
  <si>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</si>
  <si>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</si>
  <si>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</si>
  <si>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</si>
  <si>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</si>
  <si>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</si>
  <si>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</si>
  <si>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</si>
  <si>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</si>
  <si>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</si>
  <si>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</si>
  <si>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</si>
  <si>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</si>
  <si>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</si>
  <si>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</si>
  <si>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</si>
  <si>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</si>
  <si>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</si>
  <si>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</si>
  <si>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</si>
  <si>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</si>
  <si>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</si>
  <si>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</si>
  <si>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</si>
  <si>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</si>
  <si>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</si>
  <si>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</si>
  <si>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</si>
  <si>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</si>
  <si>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</si>
  <si>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</si>
  <si>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</si>
  <si>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</si>
  <si>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</si>
  <si>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</si>
  <si>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</si>
  <si>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</si>
  <si>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</si>
  <si>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</si>
  <si>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</si>
  <si>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</si>
  <si>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</si>
  <si>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</si>
  <si>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</si>
  <si>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</si>
  <si>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</si>
  <si>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</si>
  <si>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</si>
  <si>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</si>
  <si>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</si>
  <si>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</si>
  <si>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</si>
  <si>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</si>
  <si>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</si>
  <si>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</si>
  <si>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</si>
  <si>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</si>
  <si>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</si>
  <si>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</si>
  <si>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</si>
  <si>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</si>
  <si>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</si>
  <si>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</si>
  <si>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</si>
  <si>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</si>
  <si>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</si>
  <si>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</si>
  <si>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</si>
  <si>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</si>
  <si>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</si>
  <si>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</si>
  <si>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</si>
  <si>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</si>
  <si>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</si>
  <si>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</si>
  <si>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</si>
  <si>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</si>
  <si>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</si>
  <si>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</si>
  <si>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</si>
  <si>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</si>
  <si>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</si>
  <si>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</si>
  <si>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</si>
  <si>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</si>
  <si>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</si>
  <si>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</si>
  <si>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</si>
  <si>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</si>
  <si>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</si>
  <si>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</si>
  <si>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</si>
  <si>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</si>
  <si>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</si>
  <si>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</si>
  <si>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</si>
  <si>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</si>
  <si>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</si>
  <si>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</si>
  <si>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</si>
  <si>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</si>
  <si>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</si>
  <si>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</si>
  <si>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</si>
  <si>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</si>
  <si>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</si>
  <si>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</si>
  <si>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</si>
  <si>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</si>
  <si>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</si>
  <si>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</si>
  <si>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</si>
  <si>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</si>
  <si>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</si>
  <si>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</si>
  <si>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</si>
  <si>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</si>
  <si>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</si>
  <si>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</si>
  <si>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</si>
  <si>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</si>
  <si>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</si>
  <si>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</si>
  <si>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</si>
  <si>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</si>
  <si>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</si>
  <si>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</si>
  <si>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</si>
  <si>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</si>
  <si>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</si>
  <si>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</si>
  <si>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</si>
  <si>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</si>
  <si>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</si>
  <si>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</si>
  <si>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</si>
  <si>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</si>
  <si>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</si>
  <si>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</si>
  <si>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</si>
  <si>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</si>
  <si>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</si>
  <si>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</si>
  <si>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</si>
  <si>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</si>
  <si>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</si>
  <si>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</si>
  <si>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</si>
  <si>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</si>
  <si>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</si>
  <si>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</si>
  <si>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</si>
  <si>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</si>
  <si>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</si>
  <si>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</si>
  <si>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</si>
  <si>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</si>
  <si>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</si>
  <si>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</si>
  <si>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</si>
  <si>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</si>
  <si>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</si>
  <si>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</si>
  <si>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</si>
  <si>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</si>
  <si>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</si>
  <si>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</si>
  <si>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</si>
  <si>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</si>
  <si>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</si>
  <si>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</si>
  <si>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</si>
  <si>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</si>
  <si>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</si>
  <si>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</si>
  <si>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</si>
  <si>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</si>
  <si>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</si>
  <si>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</si>
  <si>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</si>
  <si>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</si>
  <si>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</si>
  <si>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</si>
  <si>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</si>
  <si>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</si>
  <si>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</si>
  <si>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</si>
  <si>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</si>
  <si>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</si>
  <si>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</si>
  <si>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</si>
  <si>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</si>
  <si>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</si>
  <si>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</si>
  <si>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</si>
  <si>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</si>
  <si>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</si>
  <si>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</si>
  <si>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</si>
  <si>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</si>
  <si>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</si>
  <si>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</si>
  <si>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</si>
  <si>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</si>
  <si>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</si>
  <si>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</si>
  <si>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</si>
  <si>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</si>
  <si>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</si>
  <si>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</si>
  <si>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</si>
  <si>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</si>
  <si>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</si>
  <si>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</si>
  <si>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</si>
  <si>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</si>
  <si>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</si>
  <si>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</si>
  <si>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</si>
  <si>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</si>
  <si>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</si>
  <si>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</si>
  <si>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</si>
  <si>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</si>
  <si>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</si>
  <si>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</si>
  <si>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</si>
  <si>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</si>
  <si>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</si>
  <si>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</si>
  <si>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</si>
  <si>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</si>
  <si>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</si>
  <si>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</si>
  <si>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</si>
  <si>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</si>
  <si>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</si>
  <si>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</si>
  <si>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</si>
  <si>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</si>
  <si>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</si>
  <si>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</si>
  <si>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</si>
  <si>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</si>
  <si>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</si>
  <si>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</si>
  <si>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</si>
  <si>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</si>
  <si>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</si>
  <si>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</si>
  <si>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</si>
  <si>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</si>
  <si>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</si>
  <si>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</si>
  <si>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</si>
  <si>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</si>
  <si>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</si>
  <si>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</si>
  <si>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</si>
  <si>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</si>
  <si>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</si>
  <si>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</si>
  <si>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</si>
  <si>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</si>
  <si>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</si>
  <si>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</si>
  <si>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</si>
  <si>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</si>
  <si>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</si>
  <si>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</si>
  <si>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</si>
  <si>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</si>
  <si>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</si>
  <si>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</si>
  <si>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</si>
  <si>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</si>
  <si>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</si>
  <si>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</si>
  <si>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</si>
  <si>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</si>
  <si>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</si>
  <si>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</si>
  <si>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</si>
  <si>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</si>
  <si>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</si>
  <si>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</si>
  <si>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</si>
  <si>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</si>
  <si>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</si>
  <si>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</si>
  <si>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</si>
  <si>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</si>
  <si>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</si>
  <si>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</si>
  <si>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</si>
  <si>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</si>
  <si>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</si>
  <si>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</si>
  <si>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</si>
  <si>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</si>
  <si>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</si>
  <si>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</si>
  <si>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</si>
  <si>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</si>
  <si>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</si>
  <si>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</si>
  <si>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</si>
  <si>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</si>
  <si>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</si>
  <si>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</si>
  <si>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</si>
  <si>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</si>
  <si>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</si>
  <si>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</si>
  <si>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</si>
  <si>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</si>
  <si>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</si>
  <si>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</si>
  <si>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</si>
  <si>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</si>
  <si>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</si>
  <si>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</si>
  <si>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</si>
  <si>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</si>
  <si>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</si>
  <si>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</si>
  <si>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</si>
  <si>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</si>
  <si>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</si>
  <si>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</si>
  <si>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</si>
  <si>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</si>
  <si>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</si>
  <si>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</si>
  <si>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</si>
  <si>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</si>
  <si>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</si>
  <si>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</si>
  <si>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</si>
  <si>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</si>
  <si>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</si>
  <si>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</si>
  <si>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</si>
  <si>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</si>
  <si>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</si>
  <si>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</si>
  <si>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</si>
  <si>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</si>
  <si>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</si>
  <si>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</si>
  <si>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</si>
  <si>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</si>
  <si>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</si>
  <si>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</si>
  <si>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</si>
  <si>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</si>
  <si>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</si>
  <si>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</si>
  <si>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</si>
  <si>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</si>
  <si>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</si>
  <si>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</si>
  <si>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</si>
  <si>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</si>
  <si>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</si>
  <si>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</si>
  <si>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</si>
  <si>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</si>
  <si>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</si>
  <si>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</si>
  <si>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</si>
  <si>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</si>
  <si>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</si>
  <si>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</si>
  <si>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</si>
  <si>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</si>
  <si>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</si>
  <si>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</si>
  <si>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</si>
  <si>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</si>
  <si>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</si>
  <si>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</si>
  <si>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</si>
  <si>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</si>
  <si>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</si>
  <si>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</si>
  <si>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</si>
  <si>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</si>
  <si>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</si>
  <si>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</si>
  <si>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</si>
  <si>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</si>
  <si>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</si>
  <si>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</si>
  <si>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</si>
  <si>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</si>
  <si>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</si>
  <si>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</si>
  <si>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</si>
  <si>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</si>
  <si>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</si>
  <si>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</si>
  <si>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</si>
  <si>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</si>
  <si>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</si>
  <si>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</si>
  <si>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</si>
  <si>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</si>
  <si>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</si>
  <si>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</si>
  <si>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</si>
  <si>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</si>
  <si>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</si>
  <si>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</si>
  <si>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</si>
  <si>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</si>
  <si>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</si>
  <si>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</si>
  <si>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</si>
  <si>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</si>
  <si>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</si>
  <si>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</si>
  <si>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</si>
  <si>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</si>
  <si>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</si>
  <si>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</si>
  <si>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</si>
  <si>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</si>
  <si>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</si>
  <si>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</si>
  <si>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</si>
  <si>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</si>
  <si>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</si>
  <si>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</si>
  <si>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</si>
  <si>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</si>
  <si>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</si>
  <si>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</si>
  <si>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</si>
  <si>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</si>
  <si>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</si>
  <si>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</si>
  <si>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</si>
  <si>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</si>
  <si>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</si>
  <si>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</si>
  <si>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</si>
  <si>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</si>
  <si>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</si>
  <si>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</si>
  <si>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</si>
  <si>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</si>
  <si>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</si>
  <si>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</si>
  <si>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</si>
  <si>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</si>
  <si>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</si>
  <si>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</si>
  <si>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</si>
  <si>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</si>
  <si>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</si>
  <si>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</si>
  <si>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</si>
  <si>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</si>
  <si>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</si>
  <si>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</si>
  <si>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</si>
  <si>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</si>
  <si>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</si>
  <si>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</si>
  <si>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</si>
  <si>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</si>
  <si>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</si>
  <si>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</si>
  <si>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</si>
  <si>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</si>
  <si>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</si>
  <si>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</si>
  <si>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</si>
  <si>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</si>
  <si>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</si>
  <si>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</si>
  <si>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</si>
  <si>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</si>
  <si>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</si>
  <si>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</si>
  <si>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</si>
  <si>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</si>
  <si>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</si>
  <si>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</si>
  <si>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</si>
  <si>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</si>
  <si>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</si>
  <si>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</si>
  <si>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</si>
  <si>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</si>
  <si>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</si>
  <si>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</si>
  <si>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</si>
  <si>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</si>
  <si>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</si>
  <si>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</si>
  <si>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</si>
  <si>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</si>
  <si>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</si>
  <si>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</si>
  <si>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</si>
  <si>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</si>
  <si>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</si>
  <si>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</si>
  <si>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</si>
  <si>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</si>
  <si>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</si>
  <si>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</si>
  <si>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</si>
  <si>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</si>
  <si>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</si>
  <si>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</si>
  <si>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</si>
  <si>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</si>
  <si>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</si>
  <si>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</si>
  <si>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</si>
  <si>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</si>
  <si>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</si>
  <si>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</si>
  <si>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</si>
  <si>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</si>
  <si>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</si>
  <si>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</si>
  <si>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</si>
  <si>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</si>
  <si>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</si>
  <si>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</si>
  <si>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</si>
  <si>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</si>
  <si>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</si>
  <si>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</si>
  <si>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</si>
  <si>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</si>
  <si>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</si>
  <si>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</si>
  <si>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</si>
  <si>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</si>
  <si>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</si>
  <si>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</si>
  <si>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</si>
  <si>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</si>
  <si>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</si>
  <si>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</si>
  <si>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</si>
  <si>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</si>
  <si>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</si>
  <si>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</si>
  <si>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</si>
  <si>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</si>
  <si>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</si>
  <si>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</si>
  <si>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</si>
  <si>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</si>
  <si>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</si>
  <si>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</si>
  <si>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</si>
  <si>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</si>
  <si>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</si>
  <si>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</si>
  <si>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</si>
  <si>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</si>
  <si>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</si>
  <si>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</si>
  <si>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</si>
  <si>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</si>
  <si>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</si>
  <si>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</si>
  <si>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</si>
  <si>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</si>
  <si>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</si>
  <si>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</si>
  <si>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</si>
  <si>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</si>
  <si>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</si>
  <si>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</si>
  <si>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</si>
  <si>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</si>
  <si>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</si>
  <si>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</si>
  <si>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</si>
  <si>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</si>
  <si>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</si>
  <si>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</si>
  <si>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</si>
  <si>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</si>
  <si>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</si>
  <si>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</si>
  <si>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</si>
  <si>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</si>
  <si>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</si>
  <si>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</si>
  <si>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</si>
  <si>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</si>
  <si>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</si>
  <si>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</si>
  <si>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</si>
  <si>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</si>
  <si>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</si>
  <si>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</si>
  <si>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</si>
  <si>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</si>
  <si>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</si>
  <si>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</si>
  <si>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</si>
  <si>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</si>
  <si>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</si>
  <si>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</si>
  <si>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</si>
  <si>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</si>
  <si>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</si>
  <si>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</si>
  <si>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</si>
  <si>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</si>
  <si>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</si>
  <si>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</si>
  <si>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</si>
  <si>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</si>
  <si>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</si>
  <si>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</si>
  <si>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</si>
  <si>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</si>
  <si>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</si>
  <si>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</si>
  <si>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</si>
  <si>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</si>
  <si>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</si>
  <si>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</si>
  <si>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</si>
  <si>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</si>
  <si>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</si>
  <si>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</si>
  <si>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</si>
  <si>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</si>
  <si>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</si>
  <si>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</si>
  <si>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</si>
  <si>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</si>
  <si>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</si>
  <si>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</si>
  <si>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</si>
  <si>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</si>
  <si>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</si>
  <si>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</si>
  <si>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</si>
  <si>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</si>
  <si>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</si>
  <si>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</si>
  <si>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</si>
  <si>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</si>
  <si>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</si>
  <si>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</si>
  <si>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</si>
  <si>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</si>
  <si>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</si>
  <si>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</si>
  <si>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</si>
  <si>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</si>
  <si>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</si>
  <si>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</si>
  <si>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</si>
  <si>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</si>
  <si>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</si>
  <si>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</si>
  <si>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</si>
  <si>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</si>
  <si>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</si>
  <si>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</si>
  <si>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</si>
  <si>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</si>
  <si>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</si>
  <si>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</si>
  <si>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</si>
  <si>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</si>
  <si>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</si>
  <si>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</si>
  <si>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</si>
  <si>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</si>
  <si>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</si>
  <si>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</si>
  <si>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</si>
  <si>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</si>
  <si>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</si>
  <si>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</si>
  <si>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</si>
  <si>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</si>
  <si>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</si>
  <si>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</si>
  <si>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</si>
  <si>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</si>
  <si>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</si>
  <si>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</si>
  <si>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</si>
  <si>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</si>
  <si>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</si>
  <si>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</si>
  <si>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</si>
  <si>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</si>
  <si>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</si>
  <si>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</si>
  <si>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</si>
  <si>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</si>
  <si>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</si>
  <si>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</si>
  <si>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</si>
  <si>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</si>
  <si>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</si>
  <si>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</si>
  <si>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</si>
  <si>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</si>
  <si>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</si>
  <si>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</si>
  <si>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</si>
  <si>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</si>
  <si>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</si>
  <si>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</si>
  <si>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</si>
  <si>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</si>
  <si>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</si>
  <si>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</si>
  <si>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</si>
  <si>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</si>
  <si>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</si>
  <si>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</si>
  <si>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</si>
  <si>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</si>
  <si>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</si>
  <si>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</si>
  <si>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</si>
  <si>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</si>
  <si>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</si>
  <si>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</si>
  <si>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</si>
  <si>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</si>
  <si>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</si>
  <si>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</si>
  <si>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</si>
  <si>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</si>
  <si>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</si>
  <si>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</si>
  <si>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</si>
  <si>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</si>
  <si>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</si>
  <si>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</si>
  <si>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</si>
  <si>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</si>
  <si>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</si>
  <si>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</si>
  <si>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</si>
  <si>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</si>
  <si>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</si>
  <si>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</si>
  <si>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</si>
  <si>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</si>
  <si>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</si>
  <si>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</si>
  <si>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</si>
  <si>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</si>
  <si>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</si>
  <si>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</si>
  <si>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</si>
  <si>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</si>
  <si>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</si>
  <si>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</si>
  <si>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</si>
  <si>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</si>
  <si>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</si>
  <si>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</si>
  <si>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</si>
  <si>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</si>
  <si>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</si>
  <si>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</si>
  <si>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</si>
  <si>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</si>
  <si>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</si>
  <si>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</si>
  <si>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</si>
  <si>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</si>
  <si>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</si>
  <si>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</si>
  <si>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</si>
  <si>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</si>
  <si>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</si>
  <si>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</si>
  <si>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</si>
  <si>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</si>
  <si>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</si>
  <si>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</si>
  <si>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</si>
  <si>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</si>
  <si>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</si>
  <si>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</si>
  <si>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</si>
  <si>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</si>
  <si>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</si>
  <si>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</si>
  <si>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</si>
  <si>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</si>
  <si>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</si>
  <si>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</si>
  <si>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</si>
  <si>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</si>
  <si>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</si>
  <si>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</si>
  <si>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</si>
  <si>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</si>
  <si>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</si>
  <si>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</si>
  <si>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</si>
  <si>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</si>
  <si>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</si>
  <si>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</si>
  <si>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</si>
  <si>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</si>
  <si>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</si>
  <si>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</si>
  <si>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</si>
  <si>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</si>
  <si>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</si>
  <si>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</si>
  <si>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</si>
  <si>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</si>
  <si>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</si>
  <si>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</si>
  <si>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</si>
  <si>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</si>
  <si>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</si>
  <si>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</si>
  <si>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</si>
  <si>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</si>
  <si>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</si>
  <si>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</si>
  <si>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</si>
  <si>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</si>
  <si>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</si>
  <si>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</si>
  <si>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</si>
  <si>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</si>
  <si>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</si>
  <si>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</si>
  <si>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</si>
  <si>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</si>
  <si>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</si>
  <si>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</si>
  <si>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</si>
  <si>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</si>
  <si>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</si>
  <si>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</si>
  <si>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</si>
  <si>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</si>
  <si>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</si>
  <si>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</si>
  <si>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</si>
  <si>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</si>
  <si>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</si>
  <si>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</si>
  <si>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</si>
  <si>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</si>
  <si>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</si>
  <si>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</si>
  <si>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</si>
  <si>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</si>
  <si>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</si>
  <si>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</si>
  <si>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</si>
  <si>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</si>
  <si>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</si>
  <si>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</si>
  <si>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</si>
  <si>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</si>
  <si>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</si>
  <si>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</si>
  <si>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</si>
  <si>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</si>
  <si>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</si>
  <si>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</si>
  <si>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</si>
  <si>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</si>
  <si>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</si>
  <si>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</si>
  <si>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</si>
  <si>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</si>
  <si>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</si>
  <si>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</si>
  <si>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</si>
  <si>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</si>
  <si>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</si>
  <si>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</si>
  <si>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</si>
  <si>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</si>
  <si>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</si>
  <si>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</si>
  <si>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</si>
  <si>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</si>
  <si>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</si>
  <si>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</si>
  <si>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</si>
  <si>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</si>
  <si>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</si>
  <si>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</si>
  <si>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</si>
  <si>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</si>
  <si>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</si>
  <si>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</si>
  <si>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</si>
  <si>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</si>
  <si>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</si>
  <si>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</si>
  <si>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</si>
  <si>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</si>
  <si>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</si>
  <si>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</si>
  <si>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</si>
  <si>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</si>
  <si>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</si>
  <si>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</si>
  <si>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</si>
  <si>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</si>
  <si>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</si>
  <si>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</si>
  <si>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</si>
  <si>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</si>
  <si>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</si>
  <si>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</si>
  <si>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</si>
  <si>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</si>
  <si>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</si>
  <si>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</si>
  <si>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</si>
  <si>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</si>
  <si>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</si>
  <si>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</si>
  <si>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</si>
  <si>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</si>
  <si>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</si>
  <si>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</si>
  <si>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</si>
  <si>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</si>
  <si>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</si>
  <si>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</si>
  <si>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</si>
  <si>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</si>
  <si>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</si>
  <si>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</si>
  <si>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</si>
  <si>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</si>
  <si>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</si>
  <si>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</si>
  <si>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</si>
  <si>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</si>
  <si>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</si>
  <si>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</si>
  <si>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</si>
  <si>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</si>
  <si>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</si>
  <si>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</si>
  <si>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</si>
  <si>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</si>
  <si>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</si>
  <si>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</si>
  <si>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</si>
  <si>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</si>
  <si>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</si>
  <si>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</si>
  <si>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</si>
  <si>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</si>
  <si>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</si>
  <si>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</si>
  <si>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</si>
  <si>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</si>
  <si>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</si>
  <si>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</si>
  <si>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</si>
  <si>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</si>
  <si>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</si>
  <si>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</si>
  <si>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</si>
  <si>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</si>
  <si>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</si>
  <si>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</si>
  <si>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</si>
  <si>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</si>
  <si>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</si>
  <si>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</si>
  <si>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</si>
  <si>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</si>
  <si>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</si>
  <si>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</si>
  <si>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</si>
  <si>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</si>
  <si>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</si>
  <si>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</si>
  <si>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</si>
  <si>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</si>
  <si>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</si>
  <si>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</si>
  <si>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</si>
  <si>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</si>
  <si>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</si>
  <si>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</si>
  <si>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</si>
  <si>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</si>
  <si>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</si>
  <si>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</si>
  <si>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</si>
  <si>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</si>
  <si>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</si>
  <si>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</si>
  <si>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</si>
  <si>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</si>
  <si>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</si>
  <si>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</si>
  <si>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</si>
  <si>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</si>
  <si>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</si>
  <si>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</si>
  <si>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</si>
  <si>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</si>
  <si>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</si>
  <si>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</si>
  <si>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</si>
  <si>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</si>
  <si>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</si>
  <si>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</si>
  <si>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</si>
  <si>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</si>
  <si>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</si>
  <si>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</si>
  <si>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</si>
  <si>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</si>
  <si>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</si>
  <si>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</si>
  <si>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</si>
  <si>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</si>
  <si>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</si>
  <si>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</si>
  <si>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</si>
  <si>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</si>
  <si>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</si>
  <si>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</si>
  <si>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</si>
  <si>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</si>
  <si>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</si>
  <si>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</si>
  <si>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</si>
  <si>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</si>
  <si>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</si>
  <si>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</si>
  <si>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</si>
  <si>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</si>
  <si>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</si>
  <si>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</si>
  <si>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</si>
  <si>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</si>
  <si>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</si>
  <si>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</si>
  <si>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</si>
  <si>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</si>
  <si>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</si>
  <si>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</si>
  <si>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</si>
  <si>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</si>
  <si>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</si>
  <si>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</si>
  <si>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</si>
  <si>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</si>
  <si>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</si>
  <si>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</si>
  <si>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</si>
  <si>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</si>
  <si>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</si>
  <si>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</si>
  <si>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</si>
  <si>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</si>
  <si>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</si>
  <si>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</si>
  <si>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</si>
  <si>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</si>
  <si>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</si>
  <si>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</si>
  <si>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</si>
  <si>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</si>
  <si>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</si>
  <si>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</si>
  <si>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</si>
  <si>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</si>
  <si>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</si>
  <si>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</si>
  <si>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</si>
  <si>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</si>
  <si>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</si>
  <si>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</si>
  <si>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</si>
  <si>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</si>
  <si>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</si>
  <si>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</si>
  <si>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</si>
  <si>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</si>
  <si>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</si>
  <si>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</si>
  <si>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</si>
  <si>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</si>
  <si>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</si>
  <si>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</si>
  <si>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</si>
  <si>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</si>
  <si>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</si>
  <si>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</si>
  <si>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</si>
  <si>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</si>
  <si>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</si>
  <si>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</si>
  <si>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</si>
  <si>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</si>
  <si>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</si>
  <si>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</si>
  <si>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</si>
  <si>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</si>
  <si>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</si>
  <si>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</si>
  <si>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</si>
  <si>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</si>
  <si>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</si>
  <si>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</si>
  <si>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</si>
  <si>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</si>
  <si>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</si>
  <si>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</si>
  <si>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</si>
  <si>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</si>
  <si>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</si>
  <si>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</si>
  <si>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</si>
  <si>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</si>
  <si>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</si>
  <si>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</si>
  <si>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</si>
  <si>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</si>
  <si>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</si>
  <si>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</si>
  <si>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</si>
  <si>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</si>
  <si>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</si>
  <si>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</si>
  <si>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</si>
  <si>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</si>
  <si>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</si>
  <si>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</si>
  <si>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</si>
  <si>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</si>
  <si>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</si>
  <si>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</si>
  <si>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</si>
  <si>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</si>
  <si>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</si>
  <si>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</si>
  <si>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</si>
  <si>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</si>
  <si>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</si>
  <si>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</si>
  <si>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</si>
  <si>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</si>
  <si>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</si>
  <si>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</si>
  <si>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</si>
  <si>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</si>
  <si>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</si>
  <si>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</si>
  <si>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</si>
  <si>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</si>
  <si>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</si>
  <si>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</si>
  <si>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</si>
  <si>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</si>
  <si>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</si>
  <si>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</si>
  <si>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</si>
  <si>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</si>
  <si>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</si>
  <si>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</si>
  <si>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</si>
  <si>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</si>
  <si>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</si>
  <si>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</si>
  <si>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</si>
  <si>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</si>
  <si>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</si>
  <si>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</si>
  <si>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</si>
  <si>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</si>
  <si>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</si>
  <si>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</si>
  <si>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</si>
  <si>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</si>
  <si>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</si>
  <si>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</si>
  <si>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</si>
  <si>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</si>
  <si>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</si>
  <si>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</si>
  <si>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</si>
  <si>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</si>
  <si>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</si>
  <si>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</si>
  <si>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</si>
  <si>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</si>
  <si>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</si>
  <si>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</si>
  <si>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</si>
  <si>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</si>
  <si>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</si>
  <si>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</si>
  <si>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</si>
  <si>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</si>
  <si>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</si>
  <si>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</si>
  <si>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</si>
  <si>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</si>
  <si>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</si>
  <si>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</si>
  <si>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</si>
  <si>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</si>
  <si>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</si>
  <si>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</si>
  <si>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</si>
  <si>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</si>
  <si>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</si>
  <si>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</si>
  <si>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</si>
  <si>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</si>
  <si>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</si>
  <si>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</si>
  <si>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</si>
  <si>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</si>
  <si>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</si>
  <si>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</si>
  <si>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</si>
  <si>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</si>
  <si>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</si>
  <si>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</si>
  <si>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</si>
  <si>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</si>
  <si>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</si>
  <si>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</si>
  <si>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</si>
  <si>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</si>
  <si>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</si>
  <si>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</si>
  <si>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</si>
  <si>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</si>
  <si>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</si>
  <si>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</si>
  <si>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</si>
  <si>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</si>
  <si>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</si>
  <si>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</si>
  <si>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</si>
  <si>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</si>
  <si>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</si>
  <si>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</si>
  <si>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</si>
  <si>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</si>
  <si>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</si>
  <si>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</si>
  <si>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</si>
  <si>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</si>
  <si>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</si>
  <si>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</si>
  <si>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</si>
  <si>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</si>
  <si>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</si>
  <si>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</si>
  <si>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</si>
  <si>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</si>
  <si>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</si>
  <si>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</si>
  <si>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</si>
  <si>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</si>
  <si>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</si>
  <si>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</si>
  <si>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</si>
  <si>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</si>
  <si>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</si>
  <si>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</si>
  <si>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</si>
  <si>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</si>
  <si>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</si>
  <si>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</si>
  <si>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</si>
  <si>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</si>
  <si>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</si>
  <si>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</si>
  <si>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</si>
  <si>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</si>
  <si>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</si>
  <si>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</si>
  <si>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</si>
  <si>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</si>
  <si>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</si>
  <si>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</si>
  <si>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</si>
  <si>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</si>
  <si>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</si>
  <si>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</si>
  <si>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</si>
  <si>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</si>
  <si>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</si>
  <si>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</si>
  <si>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</si>
  <si>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</si>
  <si>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</si>
  <si>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</si>
  <si>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</si>
  <si>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</si>
  <si>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</si>
  <si>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</si>
  <si>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</si>
  <si>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</si>
  <si>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</si>
  <si>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</si>
  <si>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</si>
  <si>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</si>
  <si>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</si>
  <si>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</si>
  <si>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</si>
  <si>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</si>
  <si>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</si>
  <si>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</si>
  <si>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</si>
  <si>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</si>
  <si>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</si>
  <si>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</si>
  <si>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</si>
  <si>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</si>
  <si>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</si>
  <si>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</si>
  <si>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</si>
  <si>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</si>
  <si>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</si>
  <si>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</si>
  <si>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</si>
  <si>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</si>
  <si>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</si>
  <si>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</si>
  <si>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</si>
  <si>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</si>
  <si>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</si>
  <si>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</si>
  <si>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</si>
  <si>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</si>
  <si>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</si>
  <si>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</si>
  <si>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</si>
  <si>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</si>
  <si>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</si>
  <si>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</si>
  <si>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</si>
  <si>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</si>
  <si>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</si>
  <si>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</si>
  <si>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</si>
  <si>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</si>
  <si>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</si>
  <si>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</si>
  <si>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</si>
  <si>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</si>
  <si>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</si>
  <si>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</si>
  <si>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</si>
  <si>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</si>
  <si>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</si>
  <si>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</si>
  <si>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</si>
  <si>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</si>
  <si>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</si>
  <si>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</si>
  <si>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</si>
  <si>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</si>
  <si>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</si>
  <si>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</si>
  <si>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</si>
  <si>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</si>
  <si>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</si>
  <si>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</si>
  <si>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</si>
  <si>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</si>
  <si>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</si>
  <si>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</si>
  <si>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</si>
  <si>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</si>
  <si>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</si>
  <si>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</si>
  <si>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</si>
  <si>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</si>
  <si>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</si>
  <si>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</si>
  <si>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</si>
  <si>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</si>
  <si>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</si>
  <si>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</si>
  <si>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</si>
  <si>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</si>
  <si>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</si>
  <si>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</si>
  <si>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</si>
  <si>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</si>
  <si>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</si>
  <si>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</si>
  <si>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</si>
  <si>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</si>
  <si>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</si>
  <si>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</si>
  <si>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</si>
  <si>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</si>
  <si>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</si>
  <si>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</si>
  <si>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</si>
  <si>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</si>
  <si>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</si>
  <si>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</si>
  <si>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</si>
  <si>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</si>
  <si>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</si>
  <si>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</si>
  <si>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</si>
  <si>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</si>
  <si>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</si>
  <si>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</si>
  <si>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</si>
  <si>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</si>
  <si>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</si>
  <si>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</si>
  <si>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</si>
  <si>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</si>
  <si>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</si>
  <si>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</si>
  <si>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</si>
  <si>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</si>
  <si>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</si>
  <si>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</si>
  <si>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</si>
  <si>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</si>
  <si>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</si>
  <si>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</si>
  <si>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</si>
  <si>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</si>
  <si>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</si>
  <si>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</si>
  <si>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</si>
  <si>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</si>
  <si>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</si>
  <si>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</si>
  <si>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</si>
  <si>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</si>
  <si>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</si>
  <si>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</si>
  <si>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</si>
  <si>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</si>
  <si>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</si>
  <si>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</si>
  <si>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</si>
  <si>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</si>
  <si>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</si>
  <si>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</si>
  <si>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</si>
  <si>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</si>
  <si>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</si>
  <si>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</si>
  <si>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</si>
  <si>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</si>
  <si>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</si>
  <si>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</si>
  <si>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</si>
  <si>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</si>
  <si>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</si>
  <si>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</si>
  <si>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</si>
  <si>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</si>
  <si>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</si>
  <si>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</si>
  <si>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</si>
  <si>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</si>
  <si>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</si>
  <si>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</si>
  <si>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</si>
  <si>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</si>
  <si>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</si>
  <si>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</si>
  <si>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</si>
  <si>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</si>
  <si>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</si>
  <si>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</si>
  <si>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</si>
  <si>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</si>
  <si>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</si>
  <si>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</si>
  <si>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</si>
  <si>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</si>
  <si>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</si>
  <si>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</si>
  <si>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</si>
  <si>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</si>
  <si>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</si>
  <si>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</si>
  <si>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</si>
  <si>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</si>
  <si>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</si>
  <si>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</si>
  <si>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</si>
  <si>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</si>
  <si>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</si>
  <si>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</si>
  <si>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</si>
  <si>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</si>
  <si>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</si>
  <si>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</si>
  <si>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</si>
  <si>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</si>
  <si>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</si>
  <si>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</si>
  <si>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</si>
  <si>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</si>
  <si>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</si>
  <si>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</si>
  <si>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</si>
  <si>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</si>
  <si>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</si>
  <si>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</si>
  <si>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</si>
  <si>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</si>
  <si>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</si>
  <si>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</si>
  <si>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</si>
  <si>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</si>
  <si>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</si>
  <si>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</si>
  <si>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</si>
  <si>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</si>
  <si>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</si>
  <si>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</si>
  <si>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</si>
  <si>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</si>
  <si>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</si>
  <si>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</si>
  <si>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</si>
  <si>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</si>
  <si>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</si>
  <si>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</si>
  <si>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</si>
  <si>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</si>
  <si>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</si>
  <si>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</si>
  <si>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</si>
  <si>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</si>
  <si>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</si>
  <si>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</si>
  <si>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</si>
  <si>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</si>
  <si>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</si>
  <si>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</si>
  <si>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</si>
  <si>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</si>
  <si>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</si>
  <si>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</si>
  <si>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</si>
  <si>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</si>
  <si>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</si>
  <si>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</si>
  <si>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</si>
  <si>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</si>
  <si>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</si>
  <si>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</si>
  <si>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</si>
  <si>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</si>
  <si>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</si>
  <si>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</si>
  <si>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</si>
  <si>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</si>
  <si>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</si>
  <si>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</si>
  <si>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</si>
  <si>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</si>
  <si>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</si>
  <si>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</si>
  <si>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</si>
  <si>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</si>
  <si>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</si>
  <si>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</si>
  <si>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</si>
  <si>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</si>
  <si>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</si>
  <si>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</si>
  <si>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</si>
  <si>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</si>
  <si>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</si>
  <si>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</si>
  <si>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</si>
  <si>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</si>
  <si>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</si>
  <si>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</si>
  <si>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</si>
  <si>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</si>
  <si>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</si>
  <si>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</si>
  <si>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</si>
  <si>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</si>
  <si>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</si>
  <si>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</si>
  <si>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</si>
  <si>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</si>
  <si>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</si>
  <si>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</si>
  <si>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</si>
  <si>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</si>
  <si>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</si>
  <si>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</si>
  <si>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</si>
  <si>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</si>
  <si>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</si>
  <si>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</si>
  <si>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</si>
  <si>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</si>
  <si>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</si>
  <si>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</si>
  <si>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</si>
  <si>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</si>
  <si>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</si>
  <si>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</si>
  <si>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</si>
  <si>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</si>
  <si>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</si>
  <si>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</si>
  <si>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</si>
  <si>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</si>
  <si>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</si>
  <si>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</si>
  <si>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</si>
  <si>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</si>
  <si>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</si>
  <si>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</si>
  <si>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</si>
  <si>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</si>
  <si>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</si>
  <si>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</si>
  <si>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</si>
  <si>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</si>
  <si>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</si>
  <si>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</si>
  <si>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</si>
  <si>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</si>
  <si>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</si>
  <si>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</si>
  <si>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</si>
  <si>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</si>
  <si>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</si>
  <si>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</si>
  <si>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</si>
  <si>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</si>
  <si>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</si>
  <si>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</si>
  <si>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</si>
  <si>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</si>
  <si>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</si>
  <si>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</si>
  <si>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</si>
  <si>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</si>
  <si>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</si>
  <si>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</si>
  <si>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</si>
  <si>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</si>
  <si>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</si>
  <si>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</si>
  <si>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</si>
  <si>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</si>
  <si>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</si>
  <si>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</si>
  <si>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</si>
  <si>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</si>
  <si>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</si>
  <si>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</si>
  <si>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</si>
  <si>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</si>
  <si>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</si>
  <si>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</si>
  <si>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</si>
  <si>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</si>
  <si>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</si>
  <si>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</si>
  <si>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</si>
  <si>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</si>
  <si>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</si>
  <si>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</si>
  <si>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</si>
  <si>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</si>
  <si>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</si>
  <si>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</si>
  <si>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</si>
  <si>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</si>
  <si>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</si>
  <si>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</si>
  <si>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</si>
  <si>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</si>
  <si>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</si>
  <si>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</si>
  <si>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</si>
  <si>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</si>
  <si>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</si>
  <si>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</si>
  <si>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</si>
  <si>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</si>
  <si>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</si>
  <si>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</si>
  <si>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</si>
  <si>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</si>
  <si>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</si>
  <si>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</si>
  <si>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</si>
  <si>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</si>
  <si>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</si>
  <si>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</si>
  <si>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</si>
  <si>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</si>
  <si>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</si>
  <si>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</si>
  <si>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</si>
  <si>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</si>
  <si>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</si>
  <si>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</si>
  <si>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</si>
  <si>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</si>
  <si>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</si>
  <si>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</si>
  <si>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</si>
  <si>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</si>
  <si>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</si>
  <si>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</si>
  <si>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</si>
  <si>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</si>
  <si>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</si>
  <si>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</si>
  <si>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</si>
  <si>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</si>
  <si>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</si>
  <si>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</si>
  <si>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</si>
  <si>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</si>
  <si>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</si>
  <si>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</si>
  <si>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</si>
  <si>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</si>
  <si>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</si>
  <si>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</si>
  <si>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</si>
  <si>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</si>
  <si>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</si>
  <si>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</si>
  <si>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</si>
  <si>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</si>
  <si>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</si>
  <si>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</si>
  <si>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</si>
  <si>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</si>
  <si>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</si>
  <si>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</si>
  <si>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</si>
  <si>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</si>
  <si>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</si>
  <si>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</si>
  <si>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</si>
  <si>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</si>
  <si>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</si>
  <si>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</si>
  <si>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</si>
  <si>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</si>
  <si>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</si>
  <si>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</si>
  <si>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</si>
  <si>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</si>
  <si>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</si>
  <si>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</si>
  <si>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</si>
  <si>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</si>
  <si>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</si>
  <si>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</si>
  <si>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</si>
  <si>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</si>
  <si>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</si>
  <si>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</si>
  <si>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</si>
  <si>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</si>
  <si>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</si>
  <si>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</si>
  <si>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</si>
  <si>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</si>
  <si>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</si>
  <si>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</si>
  <si>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</si>
  <si>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</si>
  <si>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</si>
  <si>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</si>
  <si>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</si>
  <si>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</si>
  <si>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</si>
  <si>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</si>
  <si>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</si>
  <si>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</si>
  <si>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</si>
  <si>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</si>
  <si>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</si>
  <si>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</si>
  <si>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</si>
  <si>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</si>
  <si>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</si>
  <si>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</si>
  <si>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</si>
  <si>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</si>
  <si>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</si>
  <si>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</si>
  <si>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</si>
  <si>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</si>
  <si>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</si>
  <si>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</si>
  <si>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</si>
  <si>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</si>
  <si>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</si>
  <si>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</si>
  <si>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</si>
  <si>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</si>
  <si>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</si>
  <si>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</si>
  <si>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</si>
  <si>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</si>
  <si>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</si>
  <si>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</si>
  <si>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</si>
  <si>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</si>
  <si>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</si>
  <si>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</si>
  <si>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</si>
  <si>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</si>
  <si>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</si>
  <si>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</si>
  <si>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</si>
  <si>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</si>
  <si>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</si>
  <si>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</si>
  <si>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</si>
  <si>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</si>
  <si>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</si>
  <si>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</si>
  <si>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</si>
  <si>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</si>
  <si>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</si>
  <si>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</si>
  <si>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</si>
  <si>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</si>
  <si>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</si>
  <si>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</si>
  <si>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</si>
  <si>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</si>
  <si>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</si>
  <si>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</si>
  <si>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</si>
  <si>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</si>
  <si>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</si>
  <si>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</si>
  <si>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</si>
  <si>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</si>
  <si>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</si>
  <si>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</si>
  <si>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</si>
  <si>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</si>
  <si>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</si>
  <si>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</si>
  <si>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</si>
  <si>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</si>
  <si>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</si>
  <si>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</si>
  <si>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</si>
  <si>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</si>
  <si>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</si>
  <si>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</si>
  <si>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</si>
  <si>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</si>
  <si>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</si>
  <si>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</si>
  <si>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</si>
  <si>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</si>
  <si>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</si>
  <si>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</si>
  <si>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</si>
  <si>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</si>
  <si>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</si>
  <si>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</si>
  <si>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</si>
  <si>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</si>
  <si>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</si>
  <si>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</si>
  <si>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</si>
  <si>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</si>
  <si>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</si>
  <si>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</si>
  <si>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</si>
  <si>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</si>
  <si>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</si>
  <si>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</si>
  <si>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</si>
  <si>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</si>
  <si>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</si>
  <si>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</si>
  <si>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</si>
  <si>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</si>
  <si>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</si>
  <si>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</si>
  <si>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</si>
  <si>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</si>
  <si>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</si>
  <si>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</si>
  <si>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</si>
  <si>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</si>
  <si>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</si>
  <si>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</si>
  <si>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</si>
  <si>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</si>
  <si>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</si>
  <si>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</si>
  <si>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</si>
  <si>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</si>
  <si>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</si>
  <si>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</si>
  <si>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</si>
  <si>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</si>
  <si>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</si>
  <si>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</si>
  <si>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</si>
  <si>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</si>
  <si>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</si>
  <si>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</si>
  <si>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</si>
  <si>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</si>
  <si>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</si>
  <si>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</si>
  <si>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</si>
  <si>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</si>
  <si>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</si>
  <si>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</si>
  <si>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</si>
  <si>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</si>
  <si>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</si>
  <si>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</si>
  <si>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</si>
  <si>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</si>
  <si>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</si>
  <si>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</si>
  <si>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</si>
  <si>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</si>
  <si>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</si>
  <si>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</si>
  <si>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</si>
  <si>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</si>
  <si>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</si>
  <si>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</si>
  <si>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</si>
  <si>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</si>
  <si>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</si>
  <si>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</si>
  <si>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</si>
  <si>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</si>
  <si>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</si>
  <si>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</si>
  <si>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</si>
  <si>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</si>
  <si>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</si>
  <si>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</si>
  <si>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</si>
  <si>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</si>
  <si>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</si>
  <si>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</si>
  <si>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</si>
  <si>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</si>
  <si>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</si>
  <si>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</si>
  <si>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</si>
  <si>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</si>
  <si>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</si>
  <si>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</si>
  <si>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</si>
  <si>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</si>
  <si>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</si>
  <si>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</si>
  <si>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</si>
  <si>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</si>
  <si>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</si>
  <si>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</si>
  <si>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</si>
  <si>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</si>
  <si>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</si>
  <si>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</si>
  <si>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</si>
  <si>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</si>
  <si>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</si>
  <si>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</si>
  <si>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</si>
  <si>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</si>
  <si>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</si>
  <si>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</si>
  <si>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</si>
  <si>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</si>
  <si>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</si>
  <si>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</si>
  <si>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</si>
  <si>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</si>
  <si>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</si>
  <si>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</si>
  <si>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</si>
  <si>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</si>
  <si>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</si>
  <si>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</si>
  <si>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</si>
  <si>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</si>
  <si>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</si>
  <si>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</si>
  <si>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</si>
  <si>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</si>
  <si>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</si>
  <si>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</si>
  <si>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</si>
  <si>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</si>
  <si>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</si>
  <si>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</si>
  <si>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</si>
  <si>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</si>
  <si>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</si>
  <si>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</si>
  <si>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</si>
  <si>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</si>
  <si>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</si>
  <si>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</si>
  <si>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</si>
  <si>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</si>
  <si>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</si>
  <si>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</si>
  <si>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</si>
  <si>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</si>
  <si>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</si>
  <si>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</si>
  <si>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</si>
  <si>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</si>
  <si>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</si>
  <si>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</si>
  <si>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</si>
  <si>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</si>
  <si>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</si>
  <si>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</si>
  <si>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</si>
  <si>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</si>
  <si>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</si>
  <si>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</si>
  <si>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</si>
  <si>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</si>
  <si>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</si>
  <si>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</si>
  <si>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</si>
  <si>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</si>
  <si>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</si>
  <si>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</si>
  <si>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</si>
  <si>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</si>
  <si>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</si>
  <si>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</si>
  <si>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</si>
  <si>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</si>
  <si>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</si>
  <si>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</si>
  <si>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</si>
  <si>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</si>
  <si>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</si>
  <si>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</si>
  <si>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</si>
  <si>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</si>
  <si>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</si>
  <si>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</si>
  <si>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</si>
  <si>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</si>
  <si>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</si>
  <si>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</si>
  <si>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</si>
  <si>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</si>
  <si>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</si>
  <si>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</si>
  <si>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</si>
  <si>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</si>
  <si>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</si>
  <si>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</si>
  <si>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</si>
  <si>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</si>
  <si>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</si>
  <si>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</si>
  <si>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</si>
  <si>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</si>
  <si>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</si>
  <si>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</si>
  <si>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</si>
  <si>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</si>
  <si>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</si>
  <si>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</si>
  <si>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</si>
  <si>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</si>
  <si>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</si>
  <si>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</si>
  <si>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</si>
  <si>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</si>
  <si>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</si>
  <si>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</si>
  <si>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</si>
  <si>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</si>
  <si>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</si>
  <si>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</si>
  <si>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</si>
  <si>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</si>
  <si>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</si>
  <si>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</si>
  <si>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</si>
  <si>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</si>
  <si>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</si>
  <si>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</si>
  <si>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</si>
  <si>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</si>
  <si>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</si>
  <si>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</si>
  <si>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</si>
  <si>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</si>
  <si>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</si>
  <si>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</si>
  <si>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</si>
  <si>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</si>
  <si>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</si>
  <si>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</si>
  <si>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</si>
  <si>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</si>
  <si>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</si>
  <si>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</si>
  <si>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</si>
  <si>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</si>
  <si>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</si>
  <si>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</si>
  <si>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</si>
  <si>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</si>
  <si>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</si>
  <si>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</si>
  <si>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</si>
  <si>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</si>
  <si>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</si>
  <si>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</si>
  <si>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</si>
  <si>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</si>
  <si>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</si>
  <si>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</si>
  <si>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</si>
  <si>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</si>
  <si>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</si>
  <si>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</si>
  <si>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</si>
  <si>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</si>
  <si>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</si>
  <si>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</si>
  <si>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</si>
  <si>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</si>
  <si>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</si>
  <si>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</si>
  <si>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</si>
  <si>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</si>
  <si>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</si>
  <si>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</si>
  <si>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</si>
  <si>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</si>
  <si>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</si>
  <si>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</si>
  <si>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</si>
  <si>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</si>
  <si>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</si>
  <si>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</si>
  <si>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</si>
  <si>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</si>
  <si>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</si>
  <si>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</si>
  <si>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</si>
  <si>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</si>
  <si>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</si>
  <si>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</si>
  <si>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</si>
  <si>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</si>
  <si>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</si>
  <si>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</si>
  <si>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</si>
  <si>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</si>
  <si>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</si>
  <si>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</si>
  <si>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</si>
  <si>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</si>
  <si>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</si>
  <si>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</si>
  <si>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</si>
  <si>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</si>
  <si>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</si>
  <si>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</si>
  <si>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</si>
  <si>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</si>
  <si>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</si>
  <si>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</si>
  <si>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</si>
  <si>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</si>
  <si>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</si>
  <si>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</si>
  <si>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</si>
  <si>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</si>
  <si>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</si>
  <si>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</si>
  <si>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</si>
  <si>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</si>
  <si>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</si>
  <si>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</si>
  <si>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</si>
  <si>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</si>
  <si>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</si>
  <si>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</si>
  <si>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</si>
  <si>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</si>
  <si>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</si>
  <si>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</si>
  <si>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</si>
  <si>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</si>
  <si>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</si>
  <si>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</si>
  <si>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</si>
  <si>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</si>
  <si>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</si>
  <si>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</si>
  <si>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</si>
  <si>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</si>
  <si>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</si>
  <si>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</si>
  <si>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</si>
  <si>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</si>
  <si>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</si>
  <si>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</si>
  <si>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</si>
  <si>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</si>
  <si>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</si>
  <si>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</si>
  <si>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</si>
  <si>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</si>
  <si>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</si>
  <si>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</si>
  <si>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</si>
  <si>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</si>
  <si>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</si>
  <si>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</si>
  <si>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</si>
  <si>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</si>
  <si>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</si>
  <si>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</si>
  <si>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</si>
  <si>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</si>
  <si>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</si>
  <si>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</si>
  <si>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</si>
  <si>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</si>
  <si>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</si>
  <si>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</si>
  <si>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</si>
  <si>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</si>
  <si>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</si>
  <si>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</si>
  <si>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</si>
  <si>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</si>
  <si>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</si>
  <si>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</si>
  <si>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</si>
  <si>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</si>
  <si>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</si>
  <si>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</si>
  <si>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</si>
  <si>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</si>
  <si>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</si>
  <si>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</si>
  <si>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</si>
  <si>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</si>
  <si>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</si>
  <si>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</si>
  <si>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</si>
  <si>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</si>
  <si>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</si>
  <si>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</si>
  <si>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</si>
  <si>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</si>
  <si>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</si>
  <si>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</si>
  <si>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</si>
  <si>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</si>
  <si>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</si>
  <si>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</si>
  <si>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</si>
  <si>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</si>
  <si>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</si>
  <si>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</si>
  <si>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</si>
  <si>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</si>
  <si>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</si>
  <si>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</si>
  <si>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</si>
  <si>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</si>
  <si>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</si>
  <si>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</si>
  <si>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</si>
  <si>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</si>
  <si>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</si>
  <si>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</si>
  <si>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</si>
  <si>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</si>
  <si>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</si>
  <si>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</si>
  <si>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</si>
  <si>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</si>
  <si>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</si>
  <si>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</si>
  <si>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</si>
  <si>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</si>
  <si>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</si>
  <si>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</si>
  <si>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</si>
  <si>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</si>
  <si>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</si>
  <si>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</si>
  <si>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</si>
  <si>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</si>
  <si>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</si>
  <si>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</si>
  <si>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</si>
  <si>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</si>
  <si>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</si>
  <si>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</si>
  <si>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</si>
  <si>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</si>
  <si>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</si>
  <si>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</si>
  <si>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</si>
  <si>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</si>
  <si>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</si>
  <si>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</si>
  <si>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</si>
  <si>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</si>
  <si>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</si>
  <si>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</si>
  <si>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</si>
  <si>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</si>
  <si>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</si>
  <si>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</si>
  <si>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</si>
  <si>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</si>
  <si>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</si>
  <si>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</si>
  <si>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</si>
  <si>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</si>
  <si>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</si>
  <si>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</si>
  <si>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</si>
  <si>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</si>
  <si>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</si>
  <si>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</si>
  <si>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</si>
  <si>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</si>
  <si>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</si>
  <si>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</si>
  <si>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</si>
  <si>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</si>
  <si>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</si>
  <si>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</si>
  <si>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</si>
  <si>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</si>
  <si>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</si>
  <si>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</si>
  <si>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</si>
  <si>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</si>
  <si>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</si>
  <si>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</si>
  <si>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</si>
  <si>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</si>
  <si>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</si>
  <si>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</si>
  <si>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</si>
  <si>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</si>
  <si>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</si>
  <si>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</si>
  <si>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</si>
  <si>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</si>
  <si>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</si>
  <si>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</si>
  <si>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</si>
  <si>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</si>
  <si>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</si>
  <si>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</si>
  <si>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</si>
  <si>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</si>
  <si>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</si>
  <si>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</si>
  <si>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</si>
  <si>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</si>
  <si>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</si>
  <si>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</si>
  <si>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</si>
  <si>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</si>
  <si>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</si>
  <si>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</si>
  <si>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</si>
  <si>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</si>
  <si>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</si>
  <si>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</si>
  <si>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</si>
  <si>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</si>
  <si>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</si>
  <si>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</si>
  <si>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</si>
  <si>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</si>
  <si>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</si>
  <si>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</si>
  <si>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</si>
  <si>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</si>
  <si>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</si>
  <si>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</si>
  <si>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</si>
  <si>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</si>
  <si>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</si>
  <si>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</si>
  <si>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</si>
  <si>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</si>
  <si>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</si>
  <si>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</si>
  <si>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</si>
  <si>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</si>
  <si>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</si>
  <si>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</si>
  <si>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</si>
  <si>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</si>
  <si>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</si>
  <si>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</si>
  <si>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</si>
  <si>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</si>
  <si>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</si>
  <si>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</si>
  <si>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</si>
  <si>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</si>
  <si>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</si>
  <si>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</si>
  <si>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</si>
  <si>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</si>
  <si>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</si>
  <si>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</si>
  <si>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</si>
  <si>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</si>
  <si>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</si>
  <si>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</si>
  <si>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</si>
  <si>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</si>
  <si>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</si>
  <si>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</si>
  <si>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</si>
  <si>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</si>
  <si>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</si>
  <si>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</si>
  <si>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</si>
  <si>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</si>
  <si>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</si>
  <si>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</si>
  <si>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</si>
  <si>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</si>
  <si>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</si>
  <si>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</si>
  <si>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</si>
  <si>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</si>
  <si>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</si>
  <si>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</si>
  <si>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</si>
  <si>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</si>
  <si>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</si>
  <si>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</si>
  <si>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</si>
  <si>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</si>
  <si>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</si>
  <si>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</si>
  <si>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</si>
  <si>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</si>
  <si>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</si>
  <si>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</si>
  <si>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</si>
  <si>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</si>
  <si>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</si>
  <si>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</si>
  <si>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</si>
  <si>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</si>
  <si>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</si>
  <si>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</si>
  <si>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</si>
  <si>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</si>
  <si>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</si>
  <si>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</si>
  <si>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</si>
  <si>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</si>
  <si>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</si>
  <si>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</si>
  <si>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</si>
  <si>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</si>
  <si>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</si>
  <si>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</si>
  <si>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</si>
  <si>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</si>
  <si>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</si>
  <si>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</si>
  <si>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</si>
  <si>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</si>
  <si>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</si>
  <si>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</si>
  <si>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</si>
  <si>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</si>
  <si>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</si>
  <si>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</si>
  <si>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</si>
  <si>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</si>
  <si>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</si>
  <si>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</si>
  <si>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</si>
  <si>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</si>
  <si>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</si>
  <si>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</si>
  <si>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</si>
  <si>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</si>
  <si>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</si>
  <si>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</si>
  <si>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</si>
  <si>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</si>
  <si>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</si>
  <si>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</si>
  <si>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</si>
  <si>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</si>
  <si>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</si>
  <si>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</si>
  <si>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</si>
  <si>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</si>
  <si>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</si>
  <si>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</si>
  <si>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</si>
  <si>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</si>
  <si>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</si>
  <si>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</si>
  <si>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</si>
  <si>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</si>
  <si>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</si>
  <si>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</si>
  <si>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</si>
  <si>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</si>
  <si>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</si>
  <si>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</si>
  <si>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</si>
  <si>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</si>
  <si>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</si>
  <si>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</si>
  <si>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</si>
  <si>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</si>
  <si>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</si>
  <si>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</si>
  <si>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</si>
  <si>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</si>
  <si>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</si>
  <si>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</si>
  <si>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</si>
  <si>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</si>
  <si>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</si>
  <si>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</si>
  <si>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</si>
  <si>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</si>
  <si>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</si>
  <si>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</si>
  <si>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</si>
  <si>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</si>
  <si>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</si>
  <si>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</si>
  <si>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</si>
  <si>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</si>
  <si>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</si>
  <si>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</si>
  <si>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</si>
  <si>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</si>
  <si>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</si>
  <si>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</si>
  <si>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</si>
  <si>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</si>
  <si>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</si>
  <si>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</si>
  <si>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</si>
  <si>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</si>
  <si>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</si>
  <si>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</si>
  <si>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</si>
  <si>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</si>
  <si>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</si>
  <si>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</si>
  <si>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</si>
  <si>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</si>
  <si>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</si>
  <si>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</si>
  <si>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</si>
  <si>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</si>
  <si>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</si>
  <si>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</si>
  <si>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</si>
  <si>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</si>
  <si>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</si>
  <si>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</si>
  <si>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</si>
  <si>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</si>
  <si>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</si>
  <si>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</si>
  <si>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</si>
  <si>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</si>
  <si>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</si>
  <si>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</si>
  <si>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</si>
  <si>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</si>
  <si>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</si>
  <si>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</si>
  <si>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</si>
  <si>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</si>
  <si>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</si>
  <si>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</si>
  <si>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</si>
  <si>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</si>
  <si>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</si>
  <si>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</si>
  <si>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</si>
  <si>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</si>
  <si>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</si>
  <si>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</si>
  <si>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</si>
  <si>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</si>
  <si>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</si>
  <si>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</si>
  <si>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</si>
  <si>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</si>
  <si>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</si>
  <si>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</si>
  <si>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</si>
  <si>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</si>
  <si>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</si>
  <si>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</si>
  <si>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</si>
  <si>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</si>
  <si>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</si>
  <si>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</si>
  <si>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</si>
  <si>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</si>
  <si>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</si>
  <si>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</si>
  <si>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</si>
  <si>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</si>
  <si>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</si>
  <si>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</si>
  <si>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</si>
  <si>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</si>
  <si>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</si>
  <si>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</si>
  <si>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</si>
  <si>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</si>
  <si>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</si>
  <si>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</si>
  <si>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</si>
  <si>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</si>
  <si>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</si>
  <si>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</si>
  <si>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</si>
  <si>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</si>
  <si>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</si>
  <si>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</si>
  <si>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</si>
  <si>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</si>
  <si>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</si>
  <si>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</si>
  <si>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</si>
  <si>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</si>
  <si>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</si>
  <si>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</si>
  <si>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</si>
  <si>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</si>
  <si>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</si>
  <si>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</si>
  <si>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</si>
  <si>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</si>
  <si>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</si>
  <si>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</si>
  <si>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</si>
  <si>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</si>
  <si>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</si>
  <si>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</si>
  <si>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</si>
  <si>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</si>
  <si>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</si>
  <si>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</si>
  <si>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</si>
  <si>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</si>
  <si>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</si>
  <si>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</si>
  <si>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</si>
  <si>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</si>
  <si>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</si>
  <si>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</si>
  <si>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</si>
  <si>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</si>
  <si>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</si>
  <si>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</si>
  <si>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</si>
  <si>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</si>
  <si>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</si>
  <si>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</si>
  <si>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</si>
  <si>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</si>
  <si>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</si>
  <si>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</si>
  <si>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</si>
  <si>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</si>
  <si>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</si>
  <si>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</si>
  <si>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</si>
  <si>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</si>
  <si>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</si>
  <si>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</si>
  <si>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</si>
  <si>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</si>
  <si>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</si>
  <si>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</si>
  <si>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</si>
  <si>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</si>
  <si>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</si>
  <si>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</si>
  <si>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</si>
  <si>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</si>
  <si>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</si>
  <si>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</si>
  <si>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</si>
  <si>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</si>
  <si>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</si>
  <si>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</si>
  <si>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</si>
  <si>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</si>
  <si>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</si>
  <si>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</si>
  <si>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</si>
  <si>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</si>
  <si>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</si>
  <si>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</si>
  <si>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</si>
  <si>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</si>
  <si>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</si>
  <si>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</si>
  <si>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</si>
  <si>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</si>
  <si>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</si>
  <si>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</si>
  <si>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</si>
  <si>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</si>
  <si>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</si>
  <si>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</si>
  <si>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</si>
  <si>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</si>
  <si>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</si>
  <si>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</si>
  <si>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</si>
  <si>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</si>
  <si>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</si>
  <si>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</si>
  <si>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</si>
  <si>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</si>
  <si>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</si>
  <si>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</si>
  <si>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</si>
  <si>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</si>
  <si>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</si>
  <si>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</si>
  <si>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</si>
  <si>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</si>
  <si>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</si>
  <si>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</si>
  <si>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</si>
  <si>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</si>
  <si>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</si>
  <si>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</si>
  <si>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</si>
  <si>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</si>
  <si>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</si>
  <si>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</si>
  <si>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</si>
  <si>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</si>
  <si>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</si>
  <si>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</si>
  <si>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</si>
  <si>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</si>
  <si>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</si>
  <si>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</si>
  <si>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</si>
  <si>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</si>
  <si>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</si>
  <si>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</si>
  <si>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</si>
  <si>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</si>
  <si>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</si>
  <si>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</si>
  <si>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</si>
  <si>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</si>
  <si>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</si>
  <si>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</si>
  <si>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</si>
  <si>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</si>
  <si>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</si>
  <si>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</si>
  <si>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</si>
  <si>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</si>
  <si>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</si>
  <si>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</si>
  <si>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</si>
  <si>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</si>
  <si>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</si>
  <si>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</si>
  <si>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</si>
  <si>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</si>
  <si>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</si>
  <si>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</si>
  <si>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</si>
  <si>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</si>
  <si>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</si>
  <si>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</si>
  <si>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</si>
  <si>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</si>
  <si>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</si>
  <si>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</si>
  <si>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</si>
  <si>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</si>
  <si>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</si>
  <si>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</si>
  <si>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</si>
  <si>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</si>
  <si>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</si>
  <si>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</si>
  <si>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</si>
  <si>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</si>
  <si>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</si>
  <si>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</si>
  <si>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</si>
  <si>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</si>
  <si>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</si>
  <si>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</si>
  <si>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</si>
  <si>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</si>
  <si>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</si>
  <si>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</si>
  <si>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</si>
  <si>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</si>
  <si>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</si>
  <si>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</si>
  <si>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</si>
  <si>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</si>
  <si>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</si>
  <si>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</si>
  <si>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</si>
  <si>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</si>
  <si>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</si>
  <si>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</si>
  <si>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</si>
  <si>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</si>
  <si>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</si>
  <si>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</si>
  <si>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</si>
  <si>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</si>
  <si>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</si>
  <si>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</si>
  <si>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</si>
  <si>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</si>
  <si>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</si>
  <si>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</si>
  <si>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</si>
  <si>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</si>
  <si>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</si>
  <si>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</si>
  <si>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</si>
  <si>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</si>
  <si>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</si>
  <si>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</si>
  <si>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</si>
  <si>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</si>
  <si>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</si>
  <si>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</si>
  <si>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</si>
  <si>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</si>
  <si>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</si>
  <si>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</si>
  <si>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</si>
  <si>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</si>
  <si>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</si>
  <si>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</si>
  <si>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</si>
  <si>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</si>
  <si>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</si>
  <si>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</si>
  <si>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</si>
  <si>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</si>
  <si>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</si>
  <si>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</si>
  <si>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</si>
  <si>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</si>
  <si>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</si>
  <si>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</si>
  <si>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</si>
  <si>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</si>
  <si>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</si>
  <si>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</si>
  <si>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</si>
  <si>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</si>
  <si>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</si>
  <si>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</si>
  <si>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</si>
  <si>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</si>
  <si>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</si>
  <si>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</si>
  <si>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</si>
  <si>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</si>
  <si>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</si>
  <si>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</si>
  <si>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</si>
  <si>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</si>
  <si>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</si>
  <si>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</si>
  <si>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</si>
  <si>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</si>
  <si>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</si>
  <si>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</si>
  <si>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</si>
  <si>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</si>
  <si>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</si>
  <si>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</si>
  <si>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</si>
  <si>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</si>
  <si>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</si>
  <si>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</si>
  <si>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</si>
  <si>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</si>
  <si>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</si>
  <si>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</si>
  <si>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</si>
  <si>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</si>
  <si>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</si>
  <si>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</si>
  <si>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</si>
  <si>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</si>
  <si>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</si>
  <si>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</si>
  <si>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</si>
  <si>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</si>
  <si>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</si>
  <si>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</si>
  <si>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</si>
  <si>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</si>
  <si>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</si>
  <si>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</si>
  <si>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</si>
  <si>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</si>
  <si>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</si>
  <si>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</si>
  <si>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</si>
  <si>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</si>
  <si>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</si>
  <si>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</si>
  <si>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</si>
  <si>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</si>
  <si>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</si>
  <si>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</si>
  <si>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</si>
  <si>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</si>
  <si>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</si>
  <si>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</si>
  <si>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</si>
  <si>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</si>
  <si>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</si>
  <si>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</si>
  <si>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</si>
  <si>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</si>
  <si>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</si>
  <si>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</si>
  <si>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</si>
  <si>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</si>
  <si>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</si>
  <si>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</si>
  <si>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</si>
  <si>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</si>
  <si>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</si>
  <si>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</si>
  <si>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</si>
  <si>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</si>
  <si>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</si>
  <si>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</si>
  <si>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</si>
  <si>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</si>
  <si>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</si>
  <si>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</si>
  <si>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</si>
  <si>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</si>
  <si>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</si>
  <si>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</si>
  <si>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</si>
  <si>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</si>
  <si>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</si>
  <si>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</si>
  <si>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</si>
  <si>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</si>
  <si>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</si>
  <si>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</si>
  <si>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</si>
  <si>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</si>
  <si>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</si>
  <si>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</si>
  <si>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</si>
  <si>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</si>
  <si>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</si>
  <si>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</si>
  <si>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</si>
  <si>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</si>
  <si>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</si>
  <si>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</si>
  <si>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</si>
  <si>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</si>
  <si>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</si>
  <si>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</si>
  <si>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</si>
  <si>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</si>
  <si>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</si>
  <si>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</si>
  <si>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</si>
  <si>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</si>
  <si>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</si>
  <si>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</si>
  <si>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</si>
  <si>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</si>
  <si>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</si>
  <si>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</si>
  <si>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</si>
  <si>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</si>
  <si>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</si>
  <si>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</si>
  <si>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</si>
  <si>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</si>
  <si>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</si>
  <si>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</si>
  <si>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</si>
  <si>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</si>
  <si>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</si>
  <si>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</si>
  <si>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</si>
  <si>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</si>
  <si>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</si>
  <si>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</si>
  <si>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</si>
  <si>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</si>
  <si>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</si>
  <si>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</si>
  <si>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</si>
  <si>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</si>
  <si>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</si>
  <si>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</si>
  <si>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</si>
  <si>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</si>
  <si>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</si>
  <si>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</si>
  <si>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</si>
  <si>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</si>
  <si>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</si>
  <si>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</si>
  <si>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</si>
  <si>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</si>
  <si>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</si>
  <si>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</si>
  <si>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</si>
  <si>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</si>
  <si>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</si>
  <si>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</si>
  <si>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</si>
  <si>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</si>
  <si>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</si>
  <si>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</si>
  <si>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</si>
  <si>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</si>
  <si>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</si>
  <si>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</si>
  <si>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</si>
  <si>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</si>
  <si>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</si>
  <si>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</si>
  <si>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</si>
  <si>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</si>
  <si>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</si>
  <si>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</si>
  <si>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</si>
  <si>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</si>
  <si>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</si>
  <si>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</si>
  <si>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</si>
  <si>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</si>
  <si>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</si>
  <si>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</si>
  <si>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</si>
  <si>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</si>
  <si>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</si>
  <si>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</si>
  <si>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</si>
  <si>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</si>
  <si>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</si>
  <si>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</si>
  <si>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</si>
  <si>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</si>
  <si>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</si>
  <si>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</si>
  <si>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</si>
  <si>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</si>
  <si>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</si>
  <si>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</si>
  <si>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</si>
  <si>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</si>
  <si>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</si>
  <si>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</si>
  <si>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</si>
  <si>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</si>
  <si>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</si>
  <si>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</si>
  <si>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</si>
  <si>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</si>
  <si>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</si>
  <si>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</si>
  <si>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</si>
  <si>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</si>
  <si>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</si>
  <si>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</si>
  <si>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</si>
  <si>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</si>
  <si>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</si>
  <si>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</si>
  <si>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</si>
  <si>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</si>
  <si>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</si>
  <si>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</si>
  <si>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</si>
  <si>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</si>
  <si>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</si>
  <si>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</si>
  <si>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</si>
  <si>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</si>
  <si>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</si>
  <si>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</si>
  <si>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</si>
  <si>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</si>
  <si>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</si>
  <si>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</si>
  <si>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</si>
  <si>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</si>
  <si>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</si>
  <si>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</si>
  <si>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</si>
  <si>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</si>
  <si>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</si>
  <si>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</si>
  <si>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</si>
  <si>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</si>
  <si>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</si>
  <si>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</si>
  <si>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</si>
  <si>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</si>
  <si>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</si>
  <si>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</si>
  <si>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</si>
  <si>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</si>
  <si>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</si>
  <si>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</si>
  <si>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</si>
  <si>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</si>
  <si>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</si>
  <si>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</si>
  <si>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</si>
  <si>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</si>
  <si>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</si>
  <si>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</si>
  <si>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</si>
  <si>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</si>
  <si>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</si>
  <si>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</si>
  <si>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</si>
  <si>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</si>
  <si>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</si>
  <si>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</si>
  <si>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</si>
  <si>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</si>
  <si>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</si>
  <si>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</si>
  <si>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</si>
  <si>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</si>
  <si>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</si>
  <si>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</si>
  <si>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</si>
  <si>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</si>
  <si>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</si>
  <si>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</si>
  <si>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</si>
  <si>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</si>
  <si>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</si>
  <si>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</si>
  <si>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</si>
  <si>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</si>
  <si>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</si>
  <si>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</si>
  <si>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</si>
  <si>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</si>
  <si>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</si>
  <si>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</si>
  <si>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</si>
  <si>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</si>
  <si>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</si>
  <si>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</si>
  <si>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</si>
  <si>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</si>
  <si>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</si>
  <si>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</si>
  <si>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</si>
  <si>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</si>
  <si>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</si>
  <si>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</si>
  <si>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</si>
  <si>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</si>
  <si>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</si>
  <si>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</si>
  <si>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</si>
  <si>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</si>
  <si>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</si>
  <si>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</si>
  <si>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</si>
  <si>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</si>
  <si>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</si>
  <si>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</si>
  <si>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</si>
  <si>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</si>
  <si>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</si>
  <si>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</si>
  <si>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</si>
  <si>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</si>
  <si>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</si>
  <si>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</si>
  <si>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</si>
  <si>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</si>
  <si>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</si>
  <si>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</si>
  <si>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</si>
  <si>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</si>
  <si>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</si>
  <si>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</si>
  <si>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</si>
  <si>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</si>
  <si>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</si>
  <si>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</si>
  <si>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</si>
  <si>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</si>
  <si>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</si>
  <si>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</si>
  <si>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</si>
  <si>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</si>
  <si>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</si>
  <si>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</si>
  <si>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</si>
  <si>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</si>
  <si>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</si>
  <si>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</si>
  <si>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</si>
  <si>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</si>
  <si>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</si>
  <si>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</si>
  <si>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</si>
  <si>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</si>
  <si>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</si>
  <si>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</si>
  <si>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</si>
  <si>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</si>
  <si>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</si>
  <si>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</si>
  <si>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</si>
  <si>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</si>
  <si>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</si>
  <si>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</si>
  <si>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</si>
  <si>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</si>
  <si>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</si>
  <si>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</si>
  <si>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</si>
  <si>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</si>
  <si>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</si>
  <si>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</si>
  <si>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</si>
  <si>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</si>
  <si>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</si>
  <si>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</si>
  <si>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</si>
  <si>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</si>
  <si>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</si>
  <si>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</si>
  <si>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</si>
  <si>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</si>
  <si>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</si>
  <si>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</si>
  <si>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</si>
  <si>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</si>
  <si>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</si>
  <si>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</si>
  <si>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</si>
  <si>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</si>
  <si>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</si>
  <si>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</si>
  <si>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</si>
  <si>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</si>
  <si>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</si>
  <si>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</si>
  <si>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</si>
  <si>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</si>
  <si>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</si>
  <si>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</si>
  <si>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</si>
  <si>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</si>
  <si>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</si>
  <si>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</si>
  <si>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</si>
  <si>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</si>
  <si>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</si>
  <si>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</si>
  <si>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</si>
  <si>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</si>
  <si>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</si>
  <si>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</si>
  <si>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</si>
  <si>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</si>
  <si>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</si>
  <si>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</si>
  <si>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</si>
  <si>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</si>
  <si>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</si>
  <si>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</si>
  <si>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</si>
  <si>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</si>
  <si>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</si>
  <si>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</si>
  <si>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</si>
  <si>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</si>
  <si>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</si>
  <si>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</si>
  <si>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</si>
  <si>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</si>
  <si>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</si>
  <si>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</si>
  <si>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</si>
  <si>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</si>
  <si>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</si>
  <si>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</si>
  <si>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</si>
  <si>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</si>
  <si>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</si>
  <si>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</si>
  <si>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</si>
  <si>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</si>
  <si>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</si>
  <si>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</si>
  <si>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</si>
  <si>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</si>
  <si>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</si>
  <si>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</si>
  <si>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</si>
  <si>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</si>
  <si>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</si>
  <si>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</si>
  <si>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</si>
  <si>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</si>
  <si>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</si>
  <si>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</si>
  <si>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</si>
  <si>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</si>
  <si>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</si>
  <si>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</si>
  <si>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</si>
  <si>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</si>
  <si>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</si>
  <si>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</si>
  <si>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</si>
  <si>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</si>
  <si>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</si>
  <si>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</si>
  <si>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</si>
  <si>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</si>
  <si>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</si>
  <si>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</si>
  <si>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</si>
  <si>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</si>
  <si>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</si>
  <si>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</si>
  <si>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</si>
  <si>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</si>
  <si>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</si>
  <si>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</si>
  <si>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</si>
  <si>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</si>
  <si>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</si>
  <si>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</si>
  <si>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</si>
  <si>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</si>
  <si>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</si>
  <si>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</si>
  <si>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</si>
  <si>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</si>
  <si>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</si>
  <si>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</si>
  <si>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</si>
  <si>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</si>
  <si>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</si>
  <si>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</si>
  <si>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</si>
  <si>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</si>
  <si>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</si>
  <si>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</si>
  <si>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</si>
  <si>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</si>
  <si>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</si>
  <si>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</si>
  <si>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</si>
  <si>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</si>
  <si>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</si>
  <si>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</si>
  <si>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</si>
  <si>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</si>
  <si>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</si>
  <si>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</si>
  <si>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</si>
  <si>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</si>
  <si>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</si>
  <si>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</si>
  <si>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</si>
  <si>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</si>
  <si>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</si>
  <si>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</si>
  <si>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</si>
  <si>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</si>
  <si>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</si>
  <si>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</si>
  <si>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</si>
  <si>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</si>
  <si>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</si>
  <si>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</si>
  <si>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</si>
  <si>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</si>
  <si>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</si>
  <si>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</si>
  <si>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</si>
  <si>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</si>
  <si>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</si>
  <si>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</si>
  <si>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</si>
  <si>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</si>
  <si>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</si>
  <si>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</si>
  <si>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</si>
  <si>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</si>
  <si>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</si>
  <si>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</si>
  <si>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</si>
  <si>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</si>
  <si>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</si>
  <si>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</si>
  <si>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</si>
  <si>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</si>
  <si>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</si>
  <si>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</si>
  <si>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</si>
  <si>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</si>
  <si>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</si>
  <si>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</si>
  <si>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</si>
  <si>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</si>
  <si>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</si>
  <si>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</si>
  <si>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</si>
  <si>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</si>
  <si>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</si>
  <si>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</si>
  <si>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</si>
  <si>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</si>
  <si>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</si>
  <si>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</si>
  <si>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</si>
  <si>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</si>
  <si>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</si>
  <si>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</si>
  <si>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</si>
  <si>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</si>
  <si>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</si>
  <si>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</si>
  <si>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</si>
  <si>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</si>
  <si>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</si>
  <si>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</si>
  <si>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</si>
  <si>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</si>
  <si>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</si>
  <si>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</si>
  <si>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</si>
  <si>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</si>
  <si>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</si>
  <si>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</si>
  <si>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</si>
  <si>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</si>
  <si>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</si>
  <si>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</si>
  <si>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</si>
  <si>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</si>
  <si>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</si>
  <si>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</si>
  <si>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</si>
  <si>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</si>
  <si>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</si>
  <si>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</si>
  <si>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</si>
  <si>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</si>
  <si>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</si>
  <si>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</si>
  <si>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</si>
  <si>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</si>
  <si>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</si>
  <si>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</si>
  <si>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</si>
  <si>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</si>
  <si>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</si>
  <si>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</si>
  <si>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</si>
  <si>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</si>
  <si>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</si>
  <si>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</si>
  <si>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</si>
  <si>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</si>
  <si>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</si>
  <si>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</si>
  <si>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</si>
  <si>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</si>
  <si>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</si>
  <si>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</si>
  <si>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</si>
  <si>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</si>
  <si>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</si>
  <si>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</si>
  <si>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</si>
  <si>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</si>
  <si>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</si>
  <si>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</si>
  <si>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</si>
  <si>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</si>
  <si>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</si>
  <si>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</si>
  <si>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</si>
  <si>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</si>
  <si>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</si>
  <si>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</si>
  <si>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</si>
  <si>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</si>
  <si>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</si>
  <si>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</si>
  <si>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</si>
  <si>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</si>
  <si>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</si>
  <si>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</si>
  <si>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</si>
  <si>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</si>
  <si>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</si>
  <si>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</si>
  <si>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</si>
  <si>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</si>
  <si>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</si>
  <si>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</si>
  <si>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</si>
  <si>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</si>
  <si>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</si>
  <si>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</si>
  <si>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</si>
  <si>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</si>
  <si>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</si>
  <si>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</si>
  <si>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</si>
  <si>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</si>
  <si>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</si>
  <si>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</si>
  <si>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</si>
  <si>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</si>
  <si>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</si>
  <si>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</si>
  <si>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</si>
  <si>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</si>
  <si>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</si>
  <si>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</si>
  <si>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</si>
  <si>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</si>
  <si>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</si>
  <si>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</si>
  <si>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</si>
  <si>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</si>
  <si>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</si>
  <si>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</si>
  <si>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</si>
  <si>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</si>
  <si>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</si>
  <si>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</si>
  <si>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</si>
  <si>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</si>
  <si>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</si>
  <si>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</si>
  <si>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</si>
  <si>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</si>
  <si>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</si>
  <si>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</si>
  <si>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</si>
  <si>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</si>
  <si>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</si>
  <si>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</si>
  <si>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</si>
  <si>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</si>
  <si>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</si>
  <si>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</si>
  <si>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</si>
  <si>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</si>
  <si>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</si>
  <si>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</si>
  <si>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</si>
  <si>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</si>
  <si>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</si>
  <si>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</si>
  <si>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</si>
  <si>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</si>
  <si>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</si>
  <si>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</si>
  <si>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</si>
  <si>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</si>
  <si>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</si>
  <si>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</si>
  <si>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</si>
  <si>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</si>
  <si>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</si>
  <si>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</si>
  <si>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</si>
  <si>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</si>
  <si>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</si>
  <si>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</si>
  <si>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</si>
  <si>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</si>
  <si>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</si>
  <si>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</si>
  <si>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</si>
  <si>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</si>
  <si>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</si>
  <si>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</si>
  <si>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</si>
  <si>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</si>
  <si>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</si>
  <si>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</si>
  <si>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</si>
  <si>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</si>
  <si>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</si>
  <si>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</si>
  <si>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</si>
  <si>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</si>
  <si>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</si>
  <si>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</si>
  <si>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</si>
  <si>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</si>
  <si>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</si>
  <si>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</si>
  <si>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</si>
  <si>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</si>
  <si>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</si>
  <si>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</si>
  <si>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</si>
  <si>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</si>
  <si>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</si>
  <si>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</si>
  <si>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</si>
  <si>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</si>
  <si>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</si>
  <si>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</si>
  <si>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</si>
  <si>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</si>
  <si>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</si>
  <si>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</si>
  <si>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</si>
  <si>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</si>
  <si>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</si>
  <si>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</si>
  <si>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</si>
  <si>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</si>
  <si>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</si>
  <si>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</si>
  <si>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</si>
  <si>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</si>
  <si>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</si>
  <si>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</si>
  <si>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</si>
  <si>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</si>
  <si>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</si>
  <si>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</si>
  <si>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</si>
  <si>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</si>
  <si>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</si>
  <si>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</si>
  <si>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</si>
  <si>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</si>
  <si>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</si>
  <si>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</si>
  <si>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</si>
  <si>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</si>
  <si>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</si>
  <si>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</si>
  <si>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</si>
  <si>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</si>
  <si>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</si>
  <si>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</si>
  <si>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</si>
  <si>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</si>
  <si>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</si>
  <si>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</si>
  <si>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</si>
  <si>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</si>
  <si>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</si>
  <si>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</si>
  <si>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</si>
  <si>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</si>
  <si>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</si>
  <si>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</si>
  <si>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</si>
  <si>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</si>
  <si>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</si>
  <si>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</si>
  <si>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</si>
  <si>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</si>
  <si>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</si>
  <si>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</si>
  <si>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</si>
  <si>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</si>
  <si>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</si>
  <si>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</si>
  <si>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</si>
  <si>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</si>
  <si>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</si>
  <si>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</si>
  <si>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</si>
  <si>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</si>
  <si>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</si>
  <si>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</si>
  <si>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</si>
  <si>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</si>
  <si>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</si>
  <si>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</si>
  <si>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</si>
  <si>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</si>
  <si>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</si>
  <si>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</si>
  <si>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</si>
  <si>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</si>
  <si>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</si>
  <si>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</si>
  <si>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</si>
  <si>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</si>
  <si>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</si>
  <si>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</si>
  <si>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</si>
  <si>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</si>
  <si>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</si>
  <si>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</si>
  <si>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</si>
  <si>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</si>
  <si>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</si>
  <si>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</si>
  <si>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</si>
  <si>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</si>
  <si>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</si>
  <si>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</si>
  <si>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</si>
  <si>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</si>
  <si>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</si>
  <si>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</si>
  <si>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</si>
  <si>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</si>
  <si>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</si>
  <si>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</si>
  <si>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</si>
  <si>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</si>
  <si>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</si>
  <si>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</si>
  <si>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</si>
  <si>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</si>
  <si>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</si>
  <si>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</si>
  <si>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</si>
  <si>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</si>
  <si>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</si>
  <si>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</si>
  <si>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</si>
  <si>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</si>
  <si>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</si>
  <si>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</si>
  <si>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</si>
  <si>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</si>
  <si>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</si>
  <si>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</si>
  <si>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</si>
  <si>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</si>
  <si>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</si>
  <si>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</si>
  <si>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</si>
  <si>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</si>
  <si>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</si>
  <si>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</si>
  <si>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</si>
  <si>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</si>
  <si>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</si>
  <si>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</si>
  <si>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</si>
  <si>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</si>
  <si>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</si>
  <si>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</si>
  <si>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</si>
  <si>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</si>
  <si>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</si>
  <si>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</si>
  <si>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</si>
  <si>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</si>
  <si>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</si>
  <si>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</si>
  <si>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</si>
  <si>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</si>
  <si>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</si>
  <si>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</si>
  <si>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</si>
  <si>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</si>
  <si>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</si>
  <si>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</si>
  <si>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</si>
  <si>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</si>
  <si>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</si>
  <si>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</si>
  <si>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</si>
  <si>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</si>
  <si>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</si>
  <si>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</si>
  <si>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</si>
  <si>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</si>
  <si>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</si>
  <si>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</si>
  <si>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</si>
  <si>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</si>
  <si>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</si>
  <si>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</si>
  <si>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</si>
  <si>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</si>
  <si>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</si>
  <si>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</si>
  <si>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</si>
  <si>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</si>
  <si>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</si>
  <si>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</si>
  <si>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</si>
  <si>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</si>
  <si>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</si>
  <si>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</si>
  <si>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</si>
  <si>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</si>
  <si>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</si>
  <si>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</si>
  <si>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</si>
  <si>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</si>
  <si>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</si>
  <si>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</si>
  <si>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</si>
  <si>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</si>
  <si>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</si>
  <si>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</si>
  <si>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</si>
  <si>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</si>
  <si>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</si>
  <si>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</si>
  <si>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</si>
  <si>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</si>
  <si>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</si>
  <si>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</si>
  <si>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</si>
  <si>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</si>
  <si>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</si>
  <si>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</si>
  <si>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</si>
  <si>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</si>
  <si>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</si>
  <si>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</si>
  <si>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</si>
  <si>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</si>
  <si>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</si>
  <si>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</si>
  <si>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</si>
  <si>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</si>
  <si>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</si>
  <si>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</si>
  <si>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</si>
  <si>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</si>
  <si>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</si>
  <si>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</si>
  <si>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</si>
  <si>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</si>
  <si>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</si>
  <si>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</si>
  <si>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</si>
  <si>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</si>
  <si>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</si>
  <si>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</si>
  <si>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</si>
  <si>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</si>
  <si>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</si>
  <si>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</si>
  <si>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</si>
  <si>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</si>
  <si>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</si>
  <si>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</si>
  <si>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</si>
  <si>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</si>
  <si>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</si>
  <si>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</si>
  <si>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</si>
  <si>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</si>
  <si>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</si>
  <si>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</si>
  <si>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</si>
  <si>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</si>
  <si>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</si>
  <si>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</si>
  <si>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</si>
  <si>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</si>
  <si>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</si>
  <si>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</si>
  <si>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</si>
  <si>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</si>
  <si>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</si>
  <si>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</si>
  <si>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</si>
  <si>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</si>
  <si>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</si>
  <si>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</si>
  <si>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</si>
  <si>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</si>
  <si>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</si>
  <si>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</si>
  <si>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</si>
  <si>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</si>
  <si>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</si>
  <si>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</si>
  <si>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</si>
  <si>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</si>
  <si>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</si>
  <si>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</si>
  <si>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</si>
  <si>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</si>
  <si>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</si>
  <si>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</si>
  <si>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</si>
  <si>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</si>
  <si>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</si>
  <si>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</si>
  <si>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</si>
  <si>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</si>
  <si>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</si>
  <si>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</si>
  <si>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</si>
  <si>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</si>
  <si>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</si>
  <si>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</si>
  <si>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</si>
  <si>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</si>
  <si>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</si>
  <si>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</si>
  <si>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</si>
  <si>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</si>
  <si>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</si>
  <si>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</si>
  <si>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</si>
  <si>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</si>
  <si>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</si>
  <si>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</si>
  <si>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</si>
  <si>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</si>
  <si>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</si>
  <si>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</si>
  <si>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</si>
  <si>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</si>
  <si>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</si>
  <si>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</si>
  <si>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</si>
  <si>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</si>
  <si>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</si>
  <si>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</si>
  <si>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</si>
  <si>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</si>
  <si>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</si>
  <si>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</si>
  <si>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</si>
  <si>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</si>
  <si>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</si>
  <si>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</si>
  <si>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</si>
  <si>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</si>
  <si>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</si>
  <si>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</si>
  <si>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</si>
  <si>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</si>
  <si>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</si>
  <si>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</si>
  <si>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</si>
  <si>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</si>
  <si>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</si>
  <si>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</si>
  <si>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</si>
  <si>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</si>
  <si>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</si>
  <si>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</si>
  <si>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</si>
  <si>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</si>
  <si>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</si>
  <si>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</si>
  <si>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</si>
  <si>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</si>
  <si>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</si>
  <si>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</si>
  <si>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</si>
  <si>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</si>
  <si>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</si>
  <si>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</si>
  <si>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</si>
  <si>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</si>
  <si>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</si>
  <si>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</si>
  <si>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</si>
  <si>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</si>
  <si>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</si>
  <si>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</si>
  <si>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</si>
  <si>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</si>
  <si>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</si>
  <si>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</si>
  <si>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</si>
  <si>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</si>
  <si>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</si>
  <si>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</si>
  <si>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</si>
  <si>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</si>
  <si>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</si>
  <si>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</si>
  <si>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</si>
  <si>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</si>
  <si>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</si>
  <si>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</si>
  <si>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</si>
  <si>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</si>
  <si>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</si>
  <si>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</si>
  <si>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</si>
  <si>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</si>
  <si>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</si>
  <si>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</si>
  <si>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</si>
  <si>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</si>
  <si>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</si>
  <si>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</si>
  <si>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</si>
  <si>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</si>
  <si>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</si>
  <si>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</si>
  <si>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</si>
  <si>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</si>
  <si>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</si>
  <si>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</si>
  <si>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</si>
  <si>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</si>
  <si>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</si>
  <si>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</si>
  <si>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</si>
  <si>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</si>
  <si>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</si>
  <si>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</si>
  <si>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</si>
  <si>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</si>
  <si>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</si>
  <si>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</si>
  <si>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</si>
  <si>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</si>
  <si>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</si>
  <si>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</si>
  <si>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</si>
  <si>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</si>
  <si>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</si>
  <si>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</si>
  <si>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</si>
  <si>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</si>
  <si>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</si>
  <si>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</si>
  <si>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</si>
  <si>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</si>
  <si>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</si>
  <si>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</si>
  <si>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</si>
  <si>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</si>
  <si>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</si>
  <si>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</si>
  <si>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</si>
  <si>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</si>
  <si>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</si>
  <si>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</si>
  <si>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</si>
  <si>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</si>
  <si>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</si>
  <si>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</si>
  <si>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</si>
  <si>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</si>
  <si>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</si>
  <si>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</si>
  <si>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</si>
  <si>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</si>
  <si>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</si>
  <si>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</si>
  <si>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</si>
  <si>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</si>
  <si>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</si>
  <si>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</si>
  <si>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</si>
  <si>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</si>
  <si>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</si>
  <si>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</si>
  <si>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</si>
  <si>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</si>
  <si>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</si>
  <si>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</si>
  <si>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</si>
  <si>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</si>
  <si>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</si>
  <si>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</si>
  <si>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</si>
  <si>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</si>
  <si>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</si>
  <si>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</si>
  <si>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</si>
  <si>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</si>
  <si>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</si>
  <si>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</si>
  <si>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</si>
  <si>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</si>
  <si>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</si>
  <si>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</si>
  <si>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</si>
  <si>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</si>
  <si>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</si>
  <si>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</si>
  <si>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</si>
  <si>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</si>
  <si>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</si>
  <si>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</si>
  <si>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</si>
  <si>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</si>
  <si>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</si>
  <si>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</si>
  <si>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</si>
  <si>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</si>
  <si>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</si>
  <si>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</si>
  <si>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</si>
  <si>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</si>
  <si>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</si>
  <si>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</si>
  <si>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</si>
  <si>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</si>
  <si>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</si>
  <si>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</si>
  <si>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</si>
  <si>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</si>
  <si>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</si>
  <si>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</si>
  <si>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</si>
  <si>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</si>
  <si>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</si>
  <si>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</si>
  <si>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</si>
  <si>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</si>
  <si>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</si>
  <si>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</si>
  <si>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</si>
  <si>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</si>
  <si>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</si>
  <si>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</si>
  <si>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</si>
  <si>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</si>
  <si>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</si>
  <si>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</si>
  <si>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</si>
  <si>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</si>
  <si>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</si>
  <si>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</si>
  <si>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</si>
  <si>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</si>
  <si>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</si>
  <si>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</si>
  <si>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</si>
  <si>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</si>
  <si>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</si>
  <si>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</si>
  <si>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</si>
  <si>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</si>
  <si>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</si>
  <si>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</si>
  <si>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</si>
  <si>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</si>
  <si>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</si>
  <si>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</si>
  <si>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</si>
  <si>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</si>
  <si>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</si>
  <si>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</si>
  <si>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</si>
  <si>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</si>
  <si>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</si>
  <si>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</si>
  <si>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</si>
  <si>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</si>
  <si>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</si>
  <si>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</si>
  <si>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</si>
  <si>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</si>
  <si>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</si>
  <si>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</si>
  <si>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</si>
  <si>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</si>
  <si>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</si>
  <si>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</si>
  <si>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</si>
  <si>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</si>
  <si>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</si>
  <si>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</si>
  <si>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</si>
  <si>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</si>
  <si>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</si>
  <si>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</si>
  <si>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</si>
  <si>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</si>
  <si>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</si>
  <si>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</si>
  <si>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</si>
  <si>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</si>
  <si>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</si>
  <si>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</si>
  <si>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</si>
  <si>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</si>
  <si>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</si>
  <si>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</si>
  <si>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</si>
  <si>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</si>
  <si>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</si>
  <si>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</si>
  <si>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</si>
  <si>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</si>
  <si>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</si>
  <si>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</si>
  <si>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</si>
  <si>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</si>
  <si>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</si>
  <si>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</si>
  <si>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</si>
  <si>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</si>
  <si>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</si>
  <si>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</si>
  <si>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</si>
  <si>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</si>
  <si>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</si>
  <si>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</si>
  <si>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</si>
  <si>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</si>
  <si>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</si>
  <si>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</si>
  <si>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</si>
  <si>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</si>
  <si>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</si>
  <si>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</si>
  <si>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</si>
  <si>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</si>
  <si>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</si>
  <si>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</si>
  <si>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</si>
  <si>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</si>
  <si>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</si>
  <si>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</si>
  <si>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</si>
  <si>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</si>
  <si>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</si>
  <si>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</si>
  <si>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</si>
  <si>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</si>
  <si>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</si>
  <si>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</si>
  <si>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</si>
  <si>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</si>
  <si>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</si>
  <si>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</si>
  <si>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</si>
  <si>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</si>
  <si>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</si>
  <si>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</si>
  <si>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</si>
  <si>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</si>
  <si>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</si>
  <si>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</si>
  <si>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</si>
  <si>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</si>
  <si>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</si>
  <si>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</si>
  <si>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</si>
  <si>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</si>
  <si>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</si>
  <si>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</si>
  <si>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</si>
  <si>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</si>
  <si>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</si>
  <si>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</si>
  <si>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</si>
  <si>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</si>
  <si>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</si>
  <si>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</si>
  <si>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</si>
  <si>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</si>
  <si>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</si>
  <si>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</si>
  <si>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</si>
  <si>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</si>
  <si>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</si>
  <si>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</si>
  <si>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</si>
  <si>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</si>
  <si>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</si>
  <si>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</si>
  <si>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</si>
  <si>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</si>
  <si>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</si>
  <si>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</si>
  <si>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</si>
  <si>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</si>
  <si>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</si>
  <si>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</si>
  <si>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</si>
  <si>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</si>
  <si>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</si>
  <si>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</si>
  <si>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</si>
  <si>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</si>
  <si>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</si>
  <si>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</si>
  <si>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</si>
  <si>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</si>
  <si>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</si>
  <si>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</si>
  <si>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</si>
  <si>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</si>
  <si>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</si>
  <si>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</si>
  <si>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</si>
  <si>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</si>
  <si>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</si>
  <si>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</si>
  <si>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</si>
  <si>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</si>
  <si>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</si>
  <si>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</si>
  <si>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</si>
  <si>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</si>
  <si>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</si>
  <si>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</si>
  <si>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</si>
  <si>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</si>
  <si>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</si>
  <si>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</si>
  <si>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</si>
  <si>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</si>
  <si>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</si>
  <si>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</si>
  <si>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</si>
  <si>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</si>
  <si>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</si>
  <si>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</si>
  <si>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</si>
  <si>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</si>
  <si>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</si>
  <si>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</si>
  <si>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</si>
  <si>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</si>
  <si>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</si>
  <si>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</si>
  <si>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</si>
  <si>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</si>
  <si>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</si>
  <si>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</si>
  <si>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</si>
  <si>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</si>
  <si>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</si>
  <si>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</si>
  <si>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</si>
  <si>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</si>
  <si>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</si>
  <si>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</si>
  <si>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</si>
  <si>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</si>
  <si>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</si>
  <si>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</si>
  <si>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</si>
  <si>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</si>
  <si>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</si>
  <si>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</si>
  <si>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</si>
  <si>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</si>
  <si>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</si>
  <si>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</si>
  <si>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</si>
  <si>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</si>
  <si>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</si>
  <si>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</si>
  <si>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</si>
  <si>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</si>
  <si>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</si>
  <si>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</si>
  <si>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</si>
  <si>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</si>
  <si>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</si>
  <si>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</si>
  <si>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</si>
  <si>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</si>
  <si>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</si>
  <si>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</si>
  <si>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</si>
  <si>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</si>
  <si>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</si>
  <si>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</si>
  <si>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</si>
  <si>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</si>
  <si>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</si>
  <si>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</si>
  <si>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</si>
  <si>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</si>
  <si>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</si>
  <si>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</si>
  <si>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</si>
  <si>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</si>
  <si>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</si>
  <si>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</si>
  <si>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</si>
  <si>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</si>
  <si>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</si>
  <si>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</si>
  <si>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</si>
  <si>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</si>
  <si>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</si>
  <si>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</si>
  <si>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</si>
  <si>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</si>
  <si>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</si>
  <si>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</si>
  <si>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</si>
  <si>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</si>
  <si>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</si>
  <si>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</si>
  <si>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</si>
  <si>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</si>
  <si>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</si>
  <si>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</si>
  <si>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</si>
  <si>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</si>
  <si>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</si>
  <si>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</si>
  <si>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</si>
  <si>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</si>
  <si>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</si>
  <si>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</si>
  <si>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</si>
  <si>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</si>
  <si>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</si>
  <si>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</si>
  <si>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</si>
  <si>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</si>
  <si>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</si>
  <si>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</si>
  <si>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</si>
  <si>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</si>
  <si>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</si>
  <si>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</si>
  <si>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</si>
  <si>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</si>
  <si>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</si>
  <si>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</si>
  <si>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</si>
  <si>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</si>
  <si>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</si>
  <si>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</si>
  <si>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</si>
  <si>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</si>
  <si>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</si>
  <si>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</si>
  <si>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</si>
  <si>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</si>
  <si>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</si>
  <si>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</si>
  <si>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</si>
  <si>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</si>
  <si>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</si>
  <si>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</si>
  <si>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</si>
  <si>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</si>
  <si>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</si>
  <si>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</si>
  <si>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</si>
  <si>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</si>
  <si>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</si>
  <si>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</si>
  <si>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</si>
  <si>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</si>
  <si>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</si>
  <si>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</si>
  <si>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</si>
  <si>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</si>
  <si>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</si>
  <si>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</si>
  <si>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</si>
  <si>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</si>
  <si>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</si>
  <si>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</si>
  <si>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</si>
  <si>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</si>
  <si>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</si>
  <si>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</si>
  <si>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</si>
  <si>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</si>
  <si>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</si>
  <si>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</si>
  <si>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</si>
  <si>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</si>
  <si>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</si>
  <si>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</si>
  <si>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</si>
  <si>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</si>
  <si>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</si>
  <si>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</si>
  <si>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</si>
  <si>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</si>
  <si>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</si>
  <si>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</si>
  <si>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</si>
  <si>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</si>
  <si>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</si>
  <si>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</si>
  <si>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</si>
  <si>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</si>
  <si>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</si>
  <si>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</si>
  <si>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</si>
  <si>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</si>
  <si>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</si>
  <si>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</si>
  <si>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</si>
  <si>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</si>
  <si>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</si>
  <si>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</si>
  <si>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</si>
  <si>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</si>
  <si>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</si>
  <si>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</si>
  <si>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</si>
  <si>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</si>
  <si>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</si>
  <si>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</si>
  <si>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</si>
  <si>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</si>
  <si>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</si>
  <si>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</si>
  <si>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</si>
  <si>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</si>
  <si>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</si>
  <si>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</si>
  <si>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</si>
  <si>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</si>
  <si>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</si>
  <si>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</si>
  <si>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</si>
  <si>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</si>
  <si>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</si>
  <si>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</si>
  <si>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</si>
  <si>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</si>
  <si>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</si>
  <si>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</si>
  <si>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</si>
  <si>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</si>
  <si>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</si>
  <si>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</si>
  <si>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</si>
  <si>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</si>
  <si>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</si>
  <si>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</si>
  <si>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</si>
  <si>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</si>
  <si>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</si>
  <si>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</si>
  <si>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</si>
  <si>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</si>
  <si>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</si>
  <si>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</si>
  <si>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</si>
  <si>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</si>
  <si>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</si>
  <si>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</si>
  <si>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</si>
  <si>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</si>
  <si>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</si>
  <si>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</si>
  <si>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</si>
  <si>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</si>
  <si>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</si>
  <si>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</si>
  <si>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</si>
  <si>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</si>
  <si>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</si>
  <si>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</si>
  <si>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</si>
  <si>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</si>
  <si>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</si>
  <si>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</si>
  <si>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</si>
  <si>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</si>
  <si>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</si>
  <si>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</si>
  <si>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</si>
  <si>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</si>
  <si>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</si>
  <si>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</si>
  <si>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</si>
  <si>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</si>
  <si>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</si>
  <si>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</si>
  <si>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</si>
  <si>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</si>
  <si>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</si>
  <si>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</si>
  <si>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</si>
  <si>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</si>
  <si>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</si>
  <si>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</si>
  <si>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</si>
  <si>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</si>
  <si>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</si>
  <si>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</si>
  <si>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</si>
  <si>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</si>
  <si>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</si>
  <si>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</si>
  <si>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</si>
  <si>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</si>
  <si>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</si>
  <si>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</si>
  <si>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</si>
  <si>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</si>
  <si>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</si>
  <si>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</si>
  <si>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</si>
  <si>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</si>
  <si>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</si>
  <si>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</si>
  <si>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</si>
  <si>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</si>
  <si>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</si>
  <si>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</si>
  <si>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</si>
  <si>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</si>
  <si>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</si>
  <si>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</si>
  <si>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</si>
  <si>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</si>
  <si>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</si>
  <si>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</si>
  <si>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</si>
  <si>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</si>
  <si>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</si>
  <si>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</si>
  <si>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</si>
  <si>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</si>
  <si>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</si>
  <si>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</si>
  <si>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</si>
  <si>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</si>
  <si>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</si>
  <si>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</si>
  <si>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</si>
  <si>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</si>
  <si>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</si>
  <si>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</si>
  <si>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</si>
  <si>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</si>
  <si>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</si>
  <si>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</si>
  <si>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</si>
  <si>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</si>
  <si>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</si>
  <si>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</si>
  <si>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</si>
  <si>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</si>
  <si>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</si>
  <si>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</si>
  <si>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</si>
  <si>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</si>
  <si>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</si>
  <si>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</si>
  <si>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</si>
  <si>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</si>
  <si>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</si>
  <si>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</si>
  <si>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</si>
  <si>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</si>
  <si>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</si>
  <si>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</si>
  <si>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</si>
  <si>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</si>
  <si>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</si>
  <si>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</si>
  <si>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</si>
  <si>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</si>
  <si>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</si>
  <si>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</si>
  <si>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</si>
  <si>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</si>
  <si>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</si>
  <si>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</si>
  <si>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</si>
  <si>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</si>
  <si>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</si>
  <si>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</si>
  <si>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</si>
  <si>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</si>
  <si>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</si>
  <si>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</si>
  <si>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</si>
  <si>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</si>
  <si>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</si>
  <si>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</si>
  <si>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</si>
  <si>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</si>
  <si>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</si>
  <si>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</si>
  <si>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</si>
  <si>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</si>
  <si>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</si>
  <si>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</si>
  <si>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</si>
  <si>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</si>
  <si>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</si>
  <si>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</si>
  <si>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</si>
  <si>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</si>
  <si>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</si>
  <si>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</si>
  <si>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</si>
  <si>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</si>
  <si>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</si>
  <si>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</si>
  <si>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</si>
  <si>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</si>
  <si>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</si>
  <si>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</si>
  <si>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</si>
  <si>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</si>
  <si>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</si>
  <si>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</si>
  <si>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</si>
  <si>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</si>
  <si>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</si>
  <si>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</si>
  <si>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</si>
  <si>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</si>
  <si>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</si>
  <si>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</si>
  <si>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</si>
  <si>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</si>
  <si>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</si>
  <si>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</si>
  <si>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</si>
  <si>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</si>
  <si>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</si>
  <si>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</si>
  <si>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</si>
  <si>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</si>
  <si>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</si>
  <si>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</si>
  <si>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</si>
  <si>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</si>
  <si>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</si>
  <si>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</si>
  <si>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</si>
  <si>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</si>
  <si>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</si>
  <si>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</si>
  <si>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</si>
  <si>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</si>
  <si>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</si>
  <si>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</si>
  <si>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</si>
  <si>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</si>
  <si>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</si>
  <si>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</si>
  <si>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</si>
  <si>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</si>
  <si>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</si>
  <si>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</si>
  <si>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</si>
  <si>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</si>
  <si>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</si>
  <si>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</si>
  <si>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</si>
  <si>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</si>
  <si>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</si>
  <si>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</si>
  <si>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</si>
  <si>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</si>
  <si>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</si>
  <si>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</si>
  <si>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</si>
  <si>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</si>
  <si>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</si>
  <si>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</si>
  <si>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</si>
  <si>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</si>
  <si>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</si>
  <si>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</si>
  <si>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</si>
  <si>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</si>
  <si>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</si>
  <si>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</si>
  <si>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</si>
  <si>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</si>
  <si>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</si>
  <si>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</si>
  <si>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</si>
  <si>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</si>
  <si>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</si>
  <si>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</si>
  <si>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</si>
  <si>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</si>
  <si>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</si>
  <si>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</si>
  <si>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</si>
  <si>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</si>
  <si>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</si>
  <si>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</si>
  <si>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</si>
  <si>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</si>
  <si>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</si>
  <si>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</si>
  <si>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</si>
  <si>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</si>
  <si>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</si>
  <si>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</si>
  <si>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</si>
  <si>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</si>
  <si>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</si>
  <si>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</si>
  <si>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</si>
  <si>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</si>
  <si>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</si>
  <si>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</si>
  <si>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</si>
  <si>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</si>
  <si>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</si>
  <si>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</si>
  <si>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</si>
  <si>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</si>
  <si>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</si>
  <si>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</si>
  <si>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</si>
  <si>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</si>
  <si>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</si>
  <si>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</si>
  <si>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</si>
  <si>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</si>
  <si>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</si>
  <si>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</si>
  <si>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</si>
  <si>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</si>
  <si>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</si>
  <si>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</si>
  <si>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</si>
  <si>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</si>
  <si>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</si>
  <si>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</si>
  <si>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</si>
  <si>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</si>
  <si>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</si>
  <si>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</si>
  <si>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</si>
  <si>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</si>
  <si>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</si>
  <si>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</si>
  <si>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</si>
  <si>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</si>
  <si>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</si>
  <si>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</si>
  <si>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</si>
  <si>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</si>
  <si>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</si>
  <si>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</si>
  <si>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</si>
  <si>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</si>
  <si>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</si>
  <si>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</si>
  <si>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</si>
  <si>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</si>
  <si>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</si>
  <si>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</si>
  <si>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</si>
  <si>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</si>
  <si>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</si>
  <si>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</si>
  <si>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</si>
  <si>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</si>
  <si>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</si>
  <si>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</si>
  <si>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</si>
  <si>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</si>
  <si>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</si>
  <si>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</si>
  <si>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</si>
  <si>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</si>
  <si>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</si>
  <si>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</si>
  <si>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</si>
  <si>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</si>
  <si>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</si>
  <si>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</si>
  <si>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</si>
  <si>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</si>
  <si>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</si>
  <si>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</si>
  <si>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</si>
  <si>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</si>
  <si>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</si>
  <si>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</si>
  <si>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</si>
  <si>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</si>
  <si>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</si>
  <si>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</si>
  <si>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</si>
  <si>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</si>
  <si>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</si>
  <si>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</si>
  <si>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</si>
  <si>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</si>
  <si>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</si>
  <si>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</si>
  <si>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</si>
  <si>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</si>
  <si>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</si>
  <si>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</si>
  <si>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</si>
  <si>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</si>
  <si>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</si>
  <si>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</si>
  <si>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</si>
  <si>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</si>
  <si>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</si>
  <si>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</si>
  <si>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</si>
  <si>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</si>
  <si>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</si>
  <si>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</si>
  <si>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</si>
  <si>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</si>
  <si>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</si>
  <si>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</si>
  <si>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</si>
  <si>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</si>
  <si>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</si>
  <si>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</si>
  <si>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</si>
  <si>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</si>
  <si>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</si>
  <si>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</si>
  <si>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</si>
  <si>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</si>
  <si>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</si>
  <si>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</si>
  <si>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</si>
  <si>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</si>
  <si>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</si>
  <si>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</si>
  <si>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</si>
  <si>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</si>
  <si>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</si>
  <si>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</si>
  <si>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</si>
  <si>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</si>
  <si>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</si>
  <si>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</si>
  <si>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</si>
  <si>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</si>
  <si>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</si>
  <si>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</si>
  <si>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</si>
  <si>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</si>
  <si>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</si>
  <si>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</si>
  <si>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</si>
  <si>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</si>
  <si>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</si>
  <si>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</si>
  <si>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</si>
  <si>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</si>
  <si>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</si>
  <si>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</si>
  <si>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</si>
  <si>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</si>
  <si>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</si>
  <si>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</si>
  <si>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</si>
  <si>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</si>
  <si>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</si>
  <si>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</si>
  <si>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</si>
  <si>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</si>
  <si>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</si>
  <si>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</si>
  <si>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</si>
  <si>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</si>
  <si>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</si>
  <si>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</si>
  <si>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</si>
  <si>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</si>
  <si>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</si>
  <si>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</si>
  <si>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</si>
  <si>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</si>
  <si>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</si>
  <si>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</si>
  <si>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</si>
  <si>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</si>
  <si>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</si>
  <si>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</si>
  <si>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</si>
  <si>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</si>
  <si>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</si>
  <si>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</si>
  <si>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</si>
  <si>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</si>
  <si>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</si>
  <si>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</si>
  <si>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</si>
  <si>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</si>
  <si>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</si>
  <si>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</si>
  <si>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</si>
  <si>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</si>
  <si>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</si>
  <si>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</si>
  <si>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</si>
  <si>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</si>
  <si>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</si>
  <si>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</si>
  <si>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</si>
  <si>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</si>
  <si>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</si>
  <si>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</si>
  <si>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</si>
  <si>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</si>
  <si>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</si>
  <si>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</si>
  <si>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</si>
  <si>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</si>
  <si>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</si>
  <si>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</si>
  <si>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</si>
  <si>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</si>
  <si>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</si>
  <si>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</si>
  <si>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</si>
  <si>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</si>
  <si>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</si>
  <si>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</si>
  <si>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</si>
  <si>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</si>
  <si>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</si>
  <si>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</si>
  <si>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</si>
  <si>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</si>
  <si>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</si>
  <si>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</si>
  <si>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</si>
  <si>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</si>
  <si>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</si>
  <si>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</si>
  <si>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</si>
  <si>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</si>
  <si>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</si>
  <si>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</si>
  <si>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</si>
  <si>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</si>
  <si>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</si>
  <si>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</si>
  <si>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</si>
  <si>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</si>
  <si>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</si>
  <si>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</si>
  <si>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</si>
  <si>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</si>
  <si>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</si>
  <si>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</si>
  <si>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</si>
  <si>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</si>
  <si>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</si>
  <si>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</si>
  <si>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</si>
  <si>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</si>
  <si>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</si>
  <si>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</si>
  <si>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</si>
  <si>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</si>
  <si>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</si>
  <si>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</si>
  <si>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</si>
  <si>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</si>
  <si>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</si>
  <si>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</si>
  <si>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</si>
  <si>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</si>
  <si>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</si>
  <si>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</si>
  <si>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</si>
  <si>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</si>
  <si>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</si>
  <si>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</si>
  <si>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</si>
  <si>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</si>
  <si>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</si>
  <si>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</si>
  <si>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</si>
  <si>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</si>
  <si>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</si>
  <si>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</si>
  <si>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</si>
  <si>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</si>
  <si>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</si>
  <si>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</si>
  <si>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</si>
  <si>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</si>
  <si>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</si>
  <si>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</si>
  <si>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</si>
  <si>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</si>
  <si>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</si>
  <si>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</si>
  <si>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</si>
  <si>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</si>
  <si>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</si>
  <si>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</si>
  <si>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</si>
  <si>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</si>
  <si>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</si>
  <si>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</si>
  <si>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</si>
  <si>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</si>
  <si>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</si>
  <si>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</si>
  <si>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</si>
  <si>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</si>
  <si>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</si>
  <si>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</si>
  <si>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</si>
  <si>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</si>
  <si>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</si>
  <si>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</si>
  <si>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</si>
  <si>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</si>
  <si>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</si>
  <si>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</si>
  <si>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</si>
  <si>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</si>
  <si>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</si>
  <si>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</si>
  <si>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</si>
  <si>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</si>
  <si>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</si>
  <si>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</si>
  <si>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</si>
  <si>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</si>
  <si>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</si>
  <si>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</si>
  <si>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</si>
  <si>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</si>
  <si>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</si>
  <si>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</si>
  <si>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</si>
  <si>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</si>
  <si>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</si>
  <si>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</si>
  <si>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</si>
  <si>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</si>
  <si>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</si>
  <si>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</si>
  <si>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</si>
  <si>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</si>
  <si>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</si>
  <si>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</si>
  <si>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</si>
  <si>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</si>
  <si>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</si>
  <si>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</si>
  <si>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</si>
  <si>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</si>
  <si>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</si>
  <si>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</si>
  <si>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</si>
  <si>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</si>
  <si>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</si>
  <si>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</si>
  <si>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</si>
  <si>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</si>
  <si>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</si>
  <si>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</si>
  <si>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</si>
  <si>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</si>
  <si>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</si>
  <si>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</si>
  <si>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</si>
  <si>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</si>
  <si>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</si>
  <si>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</si>
  <si>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</si>
  <si>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</si>
  <si>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</si>
  <si>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</si>
  <si>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</si>
  <si>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</si>
  <si>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</si>
  <si>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</si>
  <si>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</si>
  <si>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</si>
  <si>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</si>
  <si>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</si>
  <si>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</si>
  <si>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</si>
  <si>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</si>
  <si>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</si>
  <si>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</si>
  <si>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</si>
  <si>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</si>
  <si>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</si>
  <si>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</si>
  <si>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</si>
  <si>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</si>
  <si>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</si>
  <si>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</si>
  <si>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</si>
  <si>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</si>
  <si>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</si>
  <si>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</si>
  <si>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</si>
  <si>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</si>
  <si>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</si>
  <si>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</si>
  <si>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</si>
  <si>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</si>
  <si>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</si>
  <si>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</si>
  <si>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</si>
  <si>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</si>
  <si>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</si>
  <si>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</si>
  <si>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</si>
  <si>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</si>
  <si>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</si>
  <si>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</si>
  <si>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</si>
  <si>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</si>
  <si>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</si>
  <si>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</si>
  <si>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</si>
  <si>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</si>
  <si>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</si>
  <si>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</si>
  <si>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</si>
  <si>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</si>
  <si>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</si>
  <si>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</si>
  <si>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</si>
  <si>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</si>
  <si>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</si>
  <si>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</si>
  <si>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</si>
  <si>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</si>
  <si>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</si>
  <si>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</si>
  <si>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</si>
  <si>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</si>
  <si>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</si>
  <si>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</si>
  <si>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</si>
  <si>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</si>
  <si>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</si>
  <si>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</si>
  <si>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</si>
  <si>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</si>
  <si>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</si>
  <si>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</si>
  <si>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</si>
  <si>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</si>
  <si>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</si>
  <si>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</si>
  <si>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</si>
  <si>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</si>
  <si>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</si>
  <si>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</si>
  <si>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</si>
  <si>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</si>
  <si>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</si>
  <si>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</si>
  <si>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</si>
  <si>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</si>
  <si>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</si>
  <si>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</si>
  <si>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</si>
  <si>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</si>
  <si>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</si>
  <si>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</si>
  <si>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</si>
  <si>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</si>
  <si>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</si>
  <si>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</si>
  <si>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</si>
  <si>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</si>
  <si>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</si>
  <si>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</si>
  <si>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</si>
  <si>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</si>
  <si>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</si>
  <si>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</si>
  <si>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</si>
  <si>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</si>
  <si>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</si>
  <si>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</si>
  <si>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</si>
  <si>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</si>
  <si>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</si>
  <si>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</si>
  <si>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</si>
  <si>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</si>
  <si>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</si>
  <si>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</si>
  <si>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</si>
  <si>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</si>
  <si>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</si>
  <si>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</si>
  <si>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</si>
  <si>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</si>
  <si>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</si>
  <si>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</si>
  <si>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</si>
  <si>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</si>
  <si>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</si>
  <si>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</si>
  <si>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</si>
  <si>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</si>
  <si>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</si>
  <si>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</si>
  <si>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</si>
  <si>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</si>
  <si>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</si>
  <si>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</si>
  <si>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</si>
  <si>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</si>
  <si>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</si>
  <si>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</si>
  <si>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</si>
  <si>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</si>
  <si>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</si>
  <si>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</si>
  <si>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</si>
  <si>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</si>
  <si>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</si>
  <si>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</si>
  <si>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</si>
  <si>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</si>
  <si>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</si>
  <si>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</si>
  <si>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</si>
  <si>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</si>
  <si>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</si>
  <si>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</si>
  <si>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</si>
  <si>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</si>
  <si>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</si>
  <si>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</si>
  <si>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</si>
  <si>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</si>
  <si>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</si>
  <si>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</si>
  <si>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</si>
  <si>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</si>
  <si>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</si>
  <si>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</si>
  <si>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</si>
  <si>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</si>
  <si>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</si>
  <si>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</si>
  <si>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</si>
  <si>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</si>
  <si>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</si>
  <si>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</si>
  <si>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</si>
  <si>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</si>
  <si>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</si>
  <si>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</si>
  <si>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</si>
  <si>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</si>
  <si>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</si>
  <si>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</si>
  <si>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</si>
  <si>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</si>
  <si>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</si>
  <si>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</si>
  <si>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</si>
  <si>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</si>
  <si>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</si>
  <si>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</si>
  <si>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</si>
  <si>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</si>
  <si>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</si>
  <si>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</si>
  <si>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</si>
  <si>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</si>
  <si>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</si>
  <si>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</si>
  <si>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</si>
  <si>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</si>
  <si>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</si>
  <si>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</si>
  <si>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</si>
  <si>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</si>
  <si>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</si>
  <si>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</si>
  <si>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</si>
  <si>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</si>
  <si>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</si>
  <si>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</si>
  <si>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</si>
  <si>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</si>
  <si>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</si>
  <si>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</si>
  <si>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</si>
  <si>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</si>
  <si>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</si>
  <si>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</si>
  <si>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</si>
  <si>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</si>
  <si>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</si>
  <si>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</si>
  <si>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</si>
  <si>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</si>
  <si>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</si>
  <si>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</si>
  <si>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</si>
  <si>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</si>
  <si>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</si>
  <si>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</si>
  <si>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</si>
  <si>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</si>
  <si>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</si>
  <si>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</si>
  <si>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</si>
  <si>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</si>
  <si>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</si>
  <si>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</si>
  <si>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</si>
  <si>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</si>
  <si>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</si>
  <si>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</si>
  <si>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</si>
  <si>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</si>
  <si>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</si>
  <si>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</si>
  <si>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</si>
  <si>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</si>
  <si>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</si>
  <si>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</si>
  <si>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</si>
  <si>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</si>
  <si>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</si>
  <si>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</si>
  <si>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</si>
  <si>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</si>
  <si>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</si>
  <si>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</si>
  <si>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</si>
  <si>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</si>
  <si>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</si>
  <si>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</si>
  <si>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</si>
  <si>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</si>
  <si>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</si>
  <si>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</si>
  <si>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</si>
  <si>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</si>
  <si>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</si>
  <si>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</si>
  <si>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</si>
  <si>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</si>
  <si>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</si>
  <si>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</si>
  <si>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</si>
  <si>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</si>
  <si>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</si>
  <si>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</si>
  <si>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</si>
  <si>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</si>
  <si>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</si>
  <si>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</si>
  <si>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</si>
  <si>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</si>
  <si>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</si>
  <si>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</si>
  <si>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</si>
  <si>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</si>
  <si>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</si>
  <si>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</si>
  <si>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</si>
  <si>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</si>
  <si>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</si>
  <si>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</si>
  <si>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</si>
  <si>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</si>
  <si>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</si>
  <si>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</si>
  <si>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</si>
  <si>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</si>
  <si>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</si>
  <si>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</si>
  <si>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</si>
  <si>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</si>
  <si>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</si>
  <si>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</si>
  <si>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</si>
  <si>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</si>
  <si>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</si>
  <si>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</si>
  <si>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</si>
  <si>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</si>
  <si>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</si>
  <si>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</si>
  <si>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</si>
  <si>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</si>
  <si>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</si>
  <si>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</si>
  <si>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</si>
  <si>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</si>
  <si>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</si>
  <si>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</si>
  <si>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</si>
  <si>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</si>
  <si>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</si>
  <si>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</si>
  <si>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</si>
  <si>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</si>
  <si>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</si>
  <si>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</si>
  <si>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</si>
  <si>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</si>
  <si>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</si>
  <si>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</si>
  <si>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</si>
  <si>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</si>
  <si>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</si>
  <si>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</si>
  <si>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</si>
  <si>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</si>
  <si>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</si>
  <si>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</si>
  <si>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</si>
  <si>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</si>
  <si>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</si>
  <si>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</si>
  <si>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</si>
  <si>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</si>
  <si>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</si>
  <si>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</si>
  <si>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</si>
  <si>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</si>
  <si>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</si>
  <si>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</si>
  <si>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</si>
  <si>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</si>
  <si>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</si>
  <si>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</si>
  <si>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</si>
  <si>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</si>
  <si>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</si>
  <si>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</si>
  <si>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</si>
  <si>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</si>
  <si>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</si>
  <si>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</si>
  <si>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</si>
  <si>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</si>
  <si>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</si>
  <si>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</si>
  <si>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</si>
  <si>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</si>
  <si>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</si>
  <si>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</si>
  <si>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</si>
  <si>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</si>
  <si>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</si>
  <si>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</si>
  <si>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</si>
  <si>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</si>
  <si>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</si>
  <si>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</si>
  <si>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</si>
  <si>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</si>
  <si>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</si>
  <si>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</si>
  <si>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</si>
  <si>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</si>
  <si>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</si>
  <si>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</si>
  <si>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</si>
  <si>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</si>
  <si>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</si>
  <si>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</si>
  <si>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</si>
  <si>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</si>
  <si>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</si>
  <si>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</si>
  <si>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</si>
  <si>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</si>
  <si>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</si>
  <si>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</si>
  <si>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</si>
  <si>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</si>
  <si>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</si>
  <si>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</si>
  <si>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</si>
  <si>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</si>
  <si>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</si>
  <si>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</si>
  <si>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</si>
  <si>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</si>
  <si>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</si>
  <si>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</si>
  <si>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</si>
  <si>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</si>
  <si>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</si>
  <si>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</si>
  <si>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</si>
  <si>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</si>
  <si>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</si>
  <si>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</si>
  <si>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</si>
  <si>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</si>
  <si>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</si>
  <si>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</si>
  <si>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</si>
  <si>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</si>
  <si>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</si>
  <si>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</si>
  <si>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</si>
  <si>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</si>
  <si>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</si>
  <si>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</si>
  <si>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</si>
  <si>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</si>
  <si>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</si>
  <si>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</si>
  <si>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</si>
  <si>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</si>
  <si>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</si>
  <si>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</si>
  <si>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</si>
  <si>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</si>
  <si>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</si>
  <si>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</si>
  <si>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</si>
  <si>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</si>
  <si>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</si>
  <si>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</si>
  <si>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</si>
  <si>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</si>
  <si>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</si>
  <si>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</si>
  <si>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</si>
  <si>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</si>
  <si>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</si>
  <si>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</si>
  <si>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</si>
  <si>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</si>
  <si>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</si>
  <si>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</si>
  <si>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</si>
  <si>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</si>
  <si>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</si>
  <si>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</si>
  <si>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</si>
  <si>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</si>
  <si>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</si>
  <si>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</si>
  <si>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</si>
  <si>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</si>
  <si>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</si>
  <si>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</si>
  <si>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</si>
  <si>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</si>
  <si>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</si>
  <si>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</si>
  <si>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</si>
  <si>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</si>
  <si>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</si>
  <si>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</si>
  <si>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</si>
  <si>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</si>
  <si>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</si>
  <si>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</si>
  <si>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</si>
  <si>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</si>
  <si>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</si>
  <si>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</si>
  <si>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</si>
  <si>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</si>
  <si>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</si>
  <si>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</si>
  <si>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</si>
  <si>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</si>
  <si>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</si>
  <si>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</si>
  <si>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</si>
  <si>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</si>
  <si>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</si>
  <si>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</si>
  <si>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</si>
  <si>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</si>
  <si>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</si>
  <si>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</si>
  <si>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</si>
  <si>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</si>
  <si>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</si>
  <si>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</si>
  <si>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</si>
  <si>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</si>
  <si>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</si>
  <si>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</si>
  <si>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</si>
  <si>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</si>
  <si>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</si>
  <si>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</si>
  <si>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</si>
  <si>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</si>
  <si>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</si>
  <si>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</si>
  <si>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</si>
  <si>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</si>
  <si>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</si>
  <si>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</si>
  <si>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</si>
  <si>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</si>
  <si>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</si>
  <si>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</si>
  <si>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</si>
  <si>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</si>
  <si>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</si>
  <si>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</si>
  <si>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</si>
  <si>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</si>
  <si>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</si>
  <si>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</si>
  <si>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</si>
  <si>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</si>
  <si>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</si>
  <si>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</si>
  <si>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</si>
  <si>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</si>
  <si>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</si>
  <si>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</si>
  <si>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</si>
  <si>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</si>
  <si>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</si>
  <si>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</si>
  <si>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</si>
  <si>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</si>
  <si>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</si>
  <si>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</si>
  <si>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</si>
  <si>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</si>
  <si>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</si>
  <si>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</si>
  <si>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</si>
  <si>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</si>
  <si>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</si>
  <si>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</si>
  <si>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</si>
  <si>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</si>
  <si>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</si>
  <si>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</si>
  <si>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</si>
  <si>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</si>
  <si>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</si>
  <si>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</si>
  <si>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</si>
  <si>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</si>
  <si>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</si>
  <si>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</si>
  <si>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</si>
  <si>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</si>
  <si>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</si>
  <si>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</si>
  <si>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</si>
  <si>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</si>
  <si>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</si>
  <si>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</si>
  <si>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</si>
  <si>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</si>
  <si>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</si>
  <si>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</si>
  <si>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</si>
  <si>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</si>
  <si>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</si>
  <si>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</si>
  <si>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</si>
  <si>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</si>
  <si>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</si>
  <si>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</si>
  <si>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</si>
  <si>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</si>
  <si>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</si>
  <si>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</si>
  <si>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</si>
  <si>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</si>
  <si>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</si>
  <si>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</si>
  <si>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</si>
  <si>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</si>
  <si>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</si>
  <si>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</si>
  <si>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</si>
  <si>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</si>
  <si>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</si>
  <si>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</si>
  <si>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</si>
  <si>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</si>
  <si>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</si>
  <si>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</si>
  <si>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</si>
  <si>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</si>
  <si>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</si>
  <si>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</si>
  <si>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</si>
  <si>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</si>
  <si>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</si>
  <si>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</si>
  <si>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</si>
  <si>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</si>
  <si>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</si>
  <si>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</si>
  <si>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</si>
  <si>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</si>
  <si>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</si>
  <si>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</si>
  <si>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</si>
  <si>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</si>
  <si>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</si>
  <si>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</si>
  <si>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</si>
  <si>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</si>
  <si>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</si>
  <si>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</si>
  <si>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</si>
  <si>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</si>
  <si>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</si>
  <si>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</si>
  <si>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</si>
  <si>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</si>
  <si>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</si>
  <si>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</si>
  <si>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</si>
  <si>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</si>
  <si>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</si>
  <si>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</si>
  <si>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</si>
  <si>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</si>
  <si>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</si>
  <si>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</si>
  <si>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</si>
  <si>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</si>
  <si>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</si>
  <si>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</si>
  <si>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</si>
  <si>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</si>
  <si>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</si>
  <si>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</si>
  <si>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</si>
  <si>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</si>
  <si>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</si>
  <si>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</si>
  <si>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</si>
  <si>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</si>
  <si>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</si>
  <si>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</si>
  <si>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</si>
  <si>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</si>
  <si>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</si>
  <si>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</si>
  <si>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</si>
  <si>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</si>
  <si>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</si>
  <si>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</si>
  <si>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</si>
  <si>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</si>
  <si>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</si>
  <si>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</si>
  <si>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</si>
  <si>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</si>
  <si>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</si>
  <si>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</si>
  <si>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</si>
  <si>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</si>
  <si>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</si>
  <si>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</si>
  <si>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</si>
  <si>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</si>
  <si>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</si>
  <si>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</si>
  <si>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</si>
  <si>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</si>
  <si>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</si>
  <si>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</si>
  <si>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</si>
  <si>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</si>
  <si>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</si>
  <si>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</si>
  <si>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</si>
  <si>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</si>
  <si>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</si>
  <si>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</si>
  <si>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</si>
  <si>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</si>
  <si>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</si>
  <si>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</si>
  <si>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</si>
  <si>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</si>
  <si>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</si>
  <si>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</si>
  <si>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</si>
  <si>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</si>
  <si>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</si>
  <si>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</si>
  <si>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</si>
  <si>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</si>
  <si>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</si>
  <si>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</si>
  <si>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</si>
  <si>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</si>
  <si>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</si>
  <si>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</si>
  <si>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</si>
  <si>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</si>
  <si>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</si>
  <si>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</si>
  <si>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</si>
  <si>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</si>
  <si>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</si>
  <si>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</si>
  <si>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</si>
  <si>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</si>
  <si>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</si>
  <si>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</si>
  <si>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</si>
  <si>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</si>
  <si>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</si>
  <si>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</si>
  <si>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</si>
  <si>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</si>
  <si>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</si>
  <si>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</si>
  <si>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</si>
  <si>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</si>
  <si>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</si>
  <si>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</si>
  <si>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</si>
  <si>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</si>
  <si>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</si>
  <si>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</si>
  <si>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</si>
  <si>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</si>
  <si>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</si>
  <si>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</si>
  <si>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</si>
  <si>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</si>
  <si>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</si>
  <si>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</si>
  <si>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</si>
  <si>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</si>
  <si>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</si>
  <si>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</si>
  <si>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</si>
  <si>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</si>
  <si>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</si>
  <si>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</si>
  <si>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</si>
  <si>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</si>
  <si>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</si>
  <si>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</si>
  <si>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</si>
  <si>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</si>
  <si>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</si>
  <si>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</si>
  <si>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</si>
  <si>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</si>
  <si>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</si>
  <si>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</si>
  <si>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</si>
  <si>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</si>
  <si>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</si>
  <si>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</si>
  <si>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</si>
  <si>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</si>
  <si>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</si>
  <si>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</si>
  <si>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</si>
  <si>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</si>
  <si>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</si>
  <si>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</si>
  <si>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</si>
  <si>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</si>
  <si>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</si>
  <si>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</si>
  <si>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</si>
  <si>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</si>
  <si>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</si>
  <si>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</si>
  <si>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</si>
  <si>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</si>
  <si>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</si>
  <si>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</si>
  <si>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</si>
  <si>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</si>
  <si>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</si>
  <si>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</si>
  <si>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</si>
  <si>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</si>
  <si>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</si>
  <si>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</si>
  <si>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</si>
  <si>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</si>
  <si>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</si>
  <si>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</si>
  <si>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</si>
  <si>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</si>
  <si>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</si>
  <si>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</si>
  <si>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</si>
  <si>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</si>
  <si>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</si>
  <si>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</si>
  <si>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</si>
  <si>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</si>
  <si>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</si>
  <si>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</si>
  <si>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</si>
  <si>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</si>
  <si>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</si>
  <si>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</si>
  <si>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</si>
  <si>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</si>
  <si>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</si>
  <si>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</si>
  <si>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</si>
  <si>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</si>
  <si>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</si>
  <si>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</si>
  <si>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</si>
  <si>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</si>
  <si>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</si>
  <si>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</si>
  <si>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</si>
  <si>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</si>
  <si>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</si>
  <si>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</si>
  <si>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</si>
  <si>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</si>
  <si>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</si>
  <si>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</si>
  <si>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</si>
  <si>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</si>
  <si>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</si>
  <si>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</si>
  <si>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</si>
  <si>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</si>
  <si>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</si>
  <si>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</si>
  <si>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</si>
  <si>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</si>
  <si>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</si>
  <si>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</si>
  <si>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</si>
  <si>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</si>
  <si>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</si>
  <si>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</si>
  <si>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</si>
  <si>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</si>
  <si>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</si>
  <si>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</si>
  <si>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</si>
  <si>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</si>
  <si>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</si>
  <si>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</si>
  <si>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</si>
  <si>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</si>
  <si>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</si>
  <si>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</si>
  <si>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</si>
  <si>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</si>
  <si>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</si>
  <si>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</si>
  <si>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</si>
  <si>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</si>
  <si>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</si>
  <si>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</si>
  <si>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</si>
  <si>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</si>
  <si>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</si>
  <si>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</si>
  <si>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</si>
  <si>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</si>
  <si>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</si>
  <si>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</si>
  <si>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</si>
  <si>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</si>
  <si>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</si>
  <si>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</si>
  <si>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</si>
  <si>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</si>
  <si>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</si>
  <si>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</si>
  <si>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</si>
  <si>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</si>
  <si>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</si>
  <si>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</si>
  <si>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</si>
  <si>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</si>
  <si>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</si>
  <si>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</si>
  <si>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</si>
  <si>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</si>
  <si>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</si>
  <si>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</si>
  <si>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</si>
  <si>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</si>
  <si>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</si>
  <si>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</si>
  <si>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</si>
  <si>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</si>
  <si>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</si>
  <si>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</si>
  <si>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</si>
  <si>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</si>
  <si>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</si>
  <si>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</si>
  <si>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</si>
  <si>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</si>
  <si>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</si>
  <si>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</si>
  <si>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</si>
  <si>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</si>
  <si>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</si>
  <si>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</si>
  <si>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</si>
  <si>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</si>
  <si>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</si>
  <si>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</si>
  <si>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</si>
  <si>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</si>
  <si>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</si>
  <si>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</si>
  <si>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</si>
  <si>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</si>
  <si>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</si>
  <si>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</si>
  <si>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</si>
  <si>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</si>
  <si>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</si>
  <si>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</si>
  <si>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</si>
  <si>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</si>
  <si>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</si>
  <si>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</si>
  <si>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</si>
  <si>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</si>
  <si>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</si>
  <si>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</si>
  <si>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</si>
  <si>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</si>
  <si>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</si>
  <si>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</si>
  <si>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</si>
  <si>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</si>
  <si>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</si>
  <si>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</si>
  <si>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</si>
  <si>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</si>
  <si>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</si>
  <si>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</si>
  <si>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</si>
  <si>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</si>
  <si>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</si>
  <si>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</si>
  <si>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</si>
  <si>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</si>
  <si>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</si>
  <si>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</si>
  <si>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</si>
  <si>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</si>
  <si>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</si>
  <si>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</si>
  <si>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</si>
  <si>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</si>
  <si>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</si>
  <si>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</si>
  <si>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</si>
  <si>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</si>
  <si>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</si>
  <si>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</si>
  <si>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</si>
  <si>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</si>
  <si>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</si>
  <si>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</si>
  <si>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</si>
  <si>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</si>
  <si>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</si>
  <si>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</si>
  <si>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</si>
  <si>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</si>
  <si>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</si>
  <si>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</si>
  <si>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</si>
  <si>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</si>
  <si>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</si>
  <si>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</si>
  <si>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</si>
  <si>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</si>
  <si>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</si>
  <si>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</si>
  <si>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</si>
  <si>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</si>
  <si>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</si>
  <si>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</si>
  <si>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</si>
  <si>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</si>
  <si>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</si>
  <si>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</si>
  <si>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</si>
  <si>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</si>
  <si>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</si>
  <si>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</si>
  <si>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</si>
  <si>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</si>
  <si>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</si>
  <si>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</si>
  <si>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</si>
  <si>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</si>
  <si>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</si>
  <si>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</si>
  <si>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</si>
  <si>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</si>
  <si>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</si>
  <si>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</si>
  <si>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</si>
  <si>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</si>
  <si>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</si>
  <si>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</si>
  <si>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</si>
  <si>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</si>
  <si>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</si>
  <si>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</si>
  <si>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</si>
  <si>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</si>
  <si>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</si>
  <si>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</si>
  <si>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</si>
  <si>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</si>
  <si>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</si>
  <si>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</si>
  <si>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</si>
  <si>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</si>
  <si>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</si>
  <si>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</si>
  <si>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</si>
  <si>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</si>
  <si>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</si>
  <si>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</si>
  <si>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</si>
  <si>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</si>
  <si>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</si>
  <si>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</si>
  <si>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</si>
  <si>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</si>
  <si>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</si>
  <si>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</si>
  <si>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</si>
  <si>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</si>
  <si>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</si>
  <si>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</si>
  <si>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</si>
  <si>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</si>
  <si>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</si>
  <si>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</si>
  <si>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</si>
  <si>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</si>
  <si>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</si>
  <si>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</si>
  <si>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</si>
  <si>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</si>
  <si>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</si>
  <si>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</si>
  <si>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</si>
  <si>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</si>
  <si>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</si>
  <si>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</si>
  <si>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</si>
  <si>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</si>
  <si>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</si>
  <si>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</si>
  <si>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</si>
  <si>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</si>
  <si>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</si>
  <si>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</si>
  <si>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</si>
  <si>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</si>
  <si>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</si>
  <si>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</si>
  <si>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</si>
  <si>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</si>
  <si>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</si>
  <si>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</si>
  <si>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</si>
  <si>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</si>
  <si>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</si>
  <si>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</si>
  <si>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</si>
  <si>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</si>
  <si>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</si>
  <si>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</si>
  <si>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</si>
  <si>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</si>
  <si>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</si>
  <si>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</si>
  <si>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</si>
  <si>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</si>
  <si>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</si>
  <si>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</si>
  <si>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</si>
  <si>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</si>
  <si>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</si>
  <si>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</si>
  <si>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</si>
  <si>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</si>
  <si>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</si>
  <si>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</si>
  <si>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</si>
  <si>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</si>
  <si>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</si>
  <si>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</si>
  <si>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</si>
  <si>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</si>
  <si>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</si>
  <si>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</si>
  <si>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</si>
  <si>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</si>
  <si>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</si>
  <si>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</si>
  <si>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</si>
  <si>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</si>
  <si>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</si>
  <si>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</si>
  <si>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</si>
  <si>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</si>
  <si>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</si>
  <si>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</si>
  <si>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</si>
  <si>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</si>
  <si>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</si>
  <si>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</si>
  <si>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</si>
  <si>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</si>
  <si>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</si>
  <si>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</si>
  <si>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</si>
  <si>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</si>
  <si>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</si>
  <si>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</si>
  <si>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</si>
  <si>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</si>
  <si>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</si>
  <si>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</si>
  <si>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</si>
  <si>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</si>
  <si>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</si>
  <si>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</si>
  <si>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</si>
  <si>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</si>
  <si>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</si>
  <si>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</si>
  <si>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</si>
  <si>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</si>
  <si>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</si>
  <si>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</si>
  <si>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</si>
  <si>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</si>
  <si>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</si>
  <si>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</si>
  <si>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</si>
  <si>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</si>
  <si>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</si>
  <si>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</si>
  <si>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</si>
  <si>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</si>
  <si>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</si>
  <si>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</si>
  <si>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</si>
  <si>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</si>
  <si>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</si>
  <si>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</si>
  <si>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</si>
  <si>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</si>
  <si>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</si>
  <si>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</si>
  <si>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</si>
  <si>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</si>
  <si>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</si>
  <si>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</si>
  <si>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</si>
  <si>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</si>
  <si>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</si>
  <si>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</si>
  <si>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</si>
  <si>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</si>
  <si>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</si>
  <si>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</si>
  <si>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</si>
  <si>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</si>
  <si>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</si>
  <si>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</si>
  <si>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</si>
  <si>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</si>
  <si>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</si>
  <si>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</si>
  <si>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</si>
  <si>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</si>
  <si>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</si>
  <si>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</si>
  <si>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</si>
  <si>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</si>
  <si>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</si>
  <si>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</si>
  <si>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</si>
  <si>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</si>
  <si>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</si>
  <si>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</si>
  <si>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</si>
  <si>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</si>
  <si>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</si>
  <si>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</si>
  <si>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</si>
  <si>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</si>
  <si>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</si>
  <si>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</si>
  <si>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</si>
  <si>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</si>
  <si>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</si>
  <si>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</si>
  <si>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</si>
  <si>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</si>
  <si>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</si>
  <si>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</si>
  <si>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</si>
  <si>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</si>
  <si>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</si>
  <si>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</si>
  <si>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</si>
  <si>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</si>
  <si>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</si>
  <si>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</si>
  <si>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</si>
  <si>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</si>
  <si>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</si>
  <si>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</si>
  <si>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</si>
  <si>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</si>
  <si>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</si>
  <si>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</si>
  <si>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</si>
  <si>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</si>
  <si>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</si>
  <si>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</si>
  <si>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</si>
  <si>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</si>
  <si>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</si>
  <si>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</si>
  <si>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</si>
  <si>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</si>
  <si>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</si>
  <si>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</si>
  <si>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</si>
  <si>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</si>
  <si>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</si>
  <si>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</si>
  <si>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</si>
  <si>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</si>
  <si>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</si>
  <si>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</si>
  <si>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</si>
  <si>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</si>
  <si>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</si>
  <si>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</si>
  <si>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</si>
  <si>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</si>
  <si>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</si>
  <si>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</si>
  <si>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</si>
  <si>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</si>
  <si>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</si>
  <si>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</si>
  <si>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</si>
  <si>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</si>
  <si>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</si>
  <si>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</si>
  <si>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</si>
  <si>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</si>
  <si>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</si>
  <si>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</si>
  <si>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</si>
  <si>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</si>
  <si>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</si>
  <si>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</si>
  <si>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</si>
  <si>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</si>
  <si>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</si>
  <si>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</si>
  <si>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</si>
  <si>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</si>
  <si>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</si>
  <si>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</si>
  <si>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</si>
  <si>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</si>
  <si>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</si>
  <si>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</si>
  <si>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</si>
  <si>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</si>
  <si>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</si>
  <si>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</si>
  <si>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</si>
  <si>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</si>
  <si>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</si>
  <si>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</si>
  <si>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</si>
  <si>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</si>
  <si>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</si>
  <si>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</si>
  <si>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</si>
  <si>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</si>
  <si>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</si>
  <si>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</si>
  <si>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</si>
  <si>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</si>
  <si>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</si>
  <si>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</si>
  <si>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</si>
  <si>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</si>
  <si>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</si>
  <si>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</si>
  <si>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</si>
  <si>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</si>
  <si>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</si>
  <si>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</si>
  <si>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</si>
  <si>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</si>
  <si>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</si>
  <si>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</si>
  <si>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</si>
  <si>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</si>
  <si>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</si>
  <si>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</si>
  <si>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</si>
  <si>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</si>
  <si>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</si>
  <si>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</si>
  <si>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</si>
  <si>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</si>
  <si>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</si>
  <si>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</si>
  <si>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</si>
  <si>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</si>
  <si>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</si>
  <si>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</si>
  <si>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</si>
  <si>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</si>
  <si>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</si>
  <si>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</si>
  <si>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</si>
  <si>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</si>
  <si>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</si>
  <si>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</si>
  <si>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</si>
  <si>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</si>
  <si>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</si>
  <si>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</si>
  <si>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</si>
  <si>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</si>
  <si>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</si>
  <si>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</si>
  <si>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</si>
  <si>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</si>
  <si>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</si>
  <si>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</si>
  <si>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</si>
  <si>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</si>
  <si>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</si>
  <si>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</si>
  <si>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</si>
  <si>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</si>
  <si>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</si>
  <si>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</si>
  <si>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</si>
  <si>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</si>
  <si>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</si>
  <si>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</si>
  <si>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</si>
  <si>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</si>
  <si>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</si>
  <si>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</si>
  <si>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</si>
  <si>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</si>
  <si>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</si>
  <si>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</si>
  <si>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</si>
  <si>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</si>
  <si>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</si>
  <si>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</si>
  <si>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</si>
  <si>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</si>
  <si>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</si>
  <si>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</si>
  <si>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</si>
  <si>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</si>
  <si>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</si>
  <si>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</si>
  <si>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</si>
  <si>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</si>
  <si>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</si>
  <si>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</si>
  <si>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</si>
  <si>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</si>
  <si>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</si>
  <si>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</si>
  <si>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</si>
  <si>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</si>
  <si>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</si>
  <si>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</si>
  <si>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</si>
  <si>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</si>
  <si>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</si>
  <si>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</si>
  <si>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</si>
  <si>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</si>
  <si>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</si>
  <si>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</si>
  <si>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</si>
  <si>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</si>
  <si>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</si>
  <si>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</si>
  <si>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</si>
  <si>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</si>
  <si>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</si>
  <si>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</si>
  <si>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</si>
  <si>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</si>
  <si>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</si>
  <si>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</si>
  <si>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</si>
  <si>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</si>
  <si>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</si>
  <si>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</si>
  <si>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</si>
  <si>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</si>
  <si>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</si>
  <si>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</si>
  <si>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</si>
  <si>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</si>
  <si>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</si>
  <si>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</si>
  <si>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</si>
  <si>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</si>
  <si>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</si>
  <si>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</si>
  <si>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</si>
  <si>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</si>
  <si>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</si>
  <si>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</si>
  <si>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</si>
  <si>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</si>
  <si>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</si>
  <si>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</si>
  <si>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</si>
  <si>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</si>
  <si>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</si>
  <si>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</si>
  <si>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</si>
  <si>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</si>
  <si>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</si>
  <si>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</si>
  <si>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</si>
  <si>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</si>
  <si>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</si>
  <si>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</si>
  <si>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</si>
  <si>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</si>
  <si>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</si>
  <si>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</si>
  <si>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</si>
  <si>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</si>
  <si>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</si>
  <si>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</si>
  <si>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</si>
  <si>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</si>
  <si>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</si>
  <si>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</si>
  <si>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</si>
  <si>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</si>
  <si>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</si>
  <si>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</si>
  <si>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</si>
  <si>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</si>
  <si>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</si>
  <si>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</si>
  <si>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</si>
  <si>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</si>
  <si>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</si>
  <si>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</si>
  <si>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</si>
  <si>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</si>
  <si>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</si>
  <si>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</si>
  <si>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</si>
  <si>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</si>
  <si>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</si>
  <si>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</si>
  <si>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</si>
  <si>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</si>
  <si>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</si>
  <si>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</si>
  <si>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</si>
  <si>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</si>
  <si>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</si>
  <si>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</si>
  <si>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</si>
  <si>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</si>
  <si>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</si>
  <si>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</si>
  <si>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</si>
  <si>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</si>
  <si>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</si>
  <si>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</si>
  <si>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</si>
  <si>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</si>
  <si>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</si>
  <si>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</si>
  <si>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</si>
  <si>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</si>
  <si>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</si>
  <si>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</si>
  <si>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</si>
  <si>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</si>
  <si>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</si>
  <si>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</si>
  <si>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</si>
  <si>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</si>
  <si>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</si>
  <si>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</si>
  <si>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</si>
  <si>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</si>
  <si>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</si>
  <si>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</si>
  <si>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</si>
  <si>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</si>
  <si>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</si>
  <si>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</si>
  <si>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</si>
  <si>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</si>
  <si>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</si>
  <si>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</si>
  <si>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</si>
  <si>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</si>
  <si>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</si>
  <si>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</si>
  <si>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</si>
  <si>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</si>
  <si>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</si>
  <si>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</si>
  <si>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</si>
  <si>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</si>
  <si>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</si>
  <si>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</si>
  <si>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</si>
  <si>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</si>
  <si>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</si>
  <si>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</si>
  <si>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</si>
  <si>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</si>
  <si>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</si>
  <si>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</si>
  <si>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</si>
  <si>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</si>
  <si>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</si>
  <si>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</si>
  <si>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</si>
  <si>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</si>
  <si>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</si>
  <si>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</si>
  <si>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</si>
  <si>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</si>
  <si>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</si>
  <si>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</si>
  <si>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</si>
  <si>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</si>
  <si>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</si>
  <si>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</si>
  <si>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</si>
  <si>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</si>
  <si>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</si>
  <si>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</si>
  <si>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</si>
  <si>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</si>
  <si>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</si>
  <si>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</si>
  <si>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</si>
  <si>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</si>
  <si>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</si>
  <si>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</si>
  <si>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</si>
  <si>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</si>
  <si>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</si>
  <si>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</si>
  <si>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</si>
  <si>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</si>
  <si>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</si>
  <si>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</si>
  <si>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</si>
  <si>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</si>
  <si>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</si>
  <si>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</si>
  <si>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</si>
  <si>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</si>
  <si>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</si>
  <si>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</si>
  <si>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</si>
  <si>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</si>
  <si>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</si>
  <si>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</si>
  <si>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</si>
  <si>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</si>
  <si>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</si>
  <si>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</si>
  <si>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</si>
  <si>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</si>
  <si>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</si>
  <si>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</si>
  <si>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</si>
  <si>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</si>
  <si>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</si>
  <si>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</si>
  <si>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</si>
  <si>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</si>
  <si>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</si>
  <si>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</si>
  <si>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</si>
  <si>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</si>
  <si>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</si>
  <si>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</si>
  <si>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</si>
  <si>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</si>
  <si>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</si>
  <si>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</si>
  <si>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</si>
  <si>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</si>
  <si>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</si>
  <si>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</si>
  <si>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</si>
  <si>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</si>
  <si>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</si>
  <si>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</si>
  <si>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</si>
  <si>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</si>
  <si>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</si>
  <si>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</si>
  <si>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</si>
  <si>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</si>
  <si>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</si>
  <si>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</si>
  <si>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</si>
  <si>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</si>
  <si>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</si>
  <si>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</si>
  <si>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</si>
  <si>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</si>
  <si>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</si>
  <si>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</si>
  <si>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</si>
  <si>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</si>
  <si>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</si>
  <si>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</si>
  <si>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</si>
  <si>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</si>
  <si>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</si>
  <si>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</si>
  <si>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</si>
  <si>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</si>
  <si>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</si>
  <si>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</si>
  <si>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</si>
  <si>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</si>
  <si>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</si>
  <si>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</si>
  <si>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</si>
  <si>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</si>
  <si>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</si>
  <si>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</si>
  <si>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</si>
  <si>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</si>
  <si>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</si>
  <si>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</si>
  <si>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</si>
  <si>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</si>
  <si>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</si>
  <si>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</si>
  <si>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</si>
  <si>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</si>
  <si>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</si>
  <si>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</si>
  <si>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</si>
  <si>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</si>
  <si>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</si>
  <si>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</si>
  <si>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</si>
  <si>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</si>
  <si>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</si>
  <si>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</si>
  <si>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</si>
  <si>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</si>
  <si>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</si>
  <si>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</si>
  <si>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</si>
  <si>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</si>
  <si>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</si>
  <si>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</si>
  <si>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</si>
  <si>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</si>
  <si>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</si>
  <si>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</si>
  <si>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</si>
  <si>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</si>
  <si>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</si>
  <si>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</si>
  <si>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</si>
  <si>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</si>
  <si>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</si>
  <si>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</si>
  <si>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</si>
  <si>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</si>
  <si>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</si>
  <si>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</si>
  <si>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</si>
  <si>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</si>
  <si>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</si>
  <si>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</si>
  <si>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</si>
  <si>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</si>
  <si>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</si>
  <si>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</si>
  <si>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</si>
  <si>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</si>
  <si>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</si>
  <si>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</si>
  <si>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</si>
  <si>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</si>
  <si>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</si>
  <si>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</si>
  <si>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</si>
  <si>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</si>
  <si>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</si>
  <si>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</si>
  <si>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</si>
  <si>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</si>
  <si>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</si>
  <si>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</si>
  <si>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</si>
  <si>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</si>
  <si>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</si>
  <si>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</si>
  <si>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</si>
  <si>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</si>
  <si>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</si>
  <si>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</si>
  <si>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</si>
  <si>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</si>
  <si>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</si>
  <si>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</si>
  <si>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</si>
  <si>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</si>
  <si>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</si>
  <si>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</si>
  <si>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</si>
  <si>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</si>
  <si>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</si>
  <si>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</si>
  <si>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</si>
  <si>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</si>
  <si>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</si>
  <si>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</si>
  <si>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</si>
  <si>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</si>
  <si>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</si>
  <si>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</si>
  <si>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</si>
  <si>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</si>
  <si>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</si>
  <si>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</si>
  <si>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</si>
  <si>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</si>
  <si>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</si>
  <si>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</si>
  <si>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</si>
  <si>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</si>
  <si>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</si>
  <si>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</si>
  <si>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</si>
  <si>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</si>
  <si>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</si>
  <si>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</si>
  <si>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</si>
  <si>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</si>
  <si>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</si>
  <si>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</si>
  <si>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</si>
  <si>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</si>
  <si>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</si>
  <si>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</si>
  <si>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</si>
  <si>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</si>
  <si>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</si>
  <si>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</si>
  <si>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</si>
  <si>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</si>
  <si>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</si>
  <si>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</si>
  <si>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</si>
  <si>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</si>
  <si>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</si>
  <si>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</si>
  <si>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</si>
  <si>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</si>
  <si>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</si>
  <si>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</si>
  <si>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</si>
  <si>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</si>
  <si>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</si>
  <si>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</si>
  <si>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</si>
  <si>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</si>
  <si>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</si>
  <si>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</si>
  <si>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</si>
  <si>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</si>
  <si>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</si>
  <si>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</si>
  <si>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</si>
  <si>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</si>
  <si>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</si>
  <si>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</si>
  <si>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</si>
  <si>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</si>
  <si>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</si>
  <si>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</si>
  <si>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</si>
  <si>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</si>
  <si>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</si>
  <si>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</si>
  <si>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</si>
  <si>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</si>
  <si>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</si>
  <si>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</si>
  <si>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</si>
  <si>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</si>
  <si>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</si>
  <si>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</si>
  <si>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</si>
  <si>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</si>
  <si>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</si>
  <si>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</si>
  <si>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</si>
  <si>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</si>
  <si>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</si>
  <si>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</si>
  <si>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</si>
  <si>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</si>
  <si>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</si>
  <si>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</si>
  <si>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</si>
  <si>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</si>
  <si>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</si>
  <si>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</si>
  <si>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</si>
  <si>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</si>
  <si>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</si>
  <si>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</si>
  <si>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</si>
  <si>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</si>
  <si>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</si>
  <si>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</si>
  <si>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</si>
  <si>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</si>
  <si>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</si>
  <si>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</si>
  <si>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</si>
  <si>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</si>
  <si>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</si>
  <si>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</si>
  <si>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</si>
  <si>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</si>
  <si>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</si>
  <si>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</si>
  <si>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</si>
  <si>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</si>
  <si>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</si>
  <si>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</si>
  <si>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</si>
  <si>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</si>
  <si>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</si>
  <si>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</si>
  <si>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</si>
  <si>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</si>
  <si>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</si>
  <si>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</si>
  <si>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</si>
  <si>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</si>
  <si>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</si>
  <si>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</si>
  <si>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</si>
  <si>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</si>
  <si>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</si>
  <si>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</si>
  <si>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</si>
  <si>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</si>
  <si>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</si>
  <si>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</si>
  <si>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</si>
  <si>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</si>
  <si>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</si>
  <si>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</si>
  <si>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</si>
  <si>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</si>
  <si>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</si>
  <si>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</si>
  <si>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</si>
  <si>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</si>
  <si>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</si>
  <si>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</si>
  <si>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</si>
  <si>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</si>
  <si>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</si>
  <si>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</si>
  <si>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</si>
  <si>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</si>
  <si>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</si>
  <si>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</si>
  <si>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</si>
  <si>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</si>
  <si>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</si>
  <si>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</si>
  <si>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</si>
  <si>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</si>
  <si>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</si>
  <si>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</si>
  <si>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</si>
  <si>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</si>
  <si>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</si>
  <si>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</si>
  <si>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</si>
  <si>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</si>
  <si>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</si>
  <si>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</si>
  <si>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</si>
  <si>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</si>
  <si>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</si>
  <si>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</si>
  <si>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</si>
  <si>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</si>
  <si>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</si>
  <si>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</si>
  <si>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</si>
  <si>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</si>
  <si>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</si>
  <si>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</si>
  <si>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</si>
  <si>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</si>
  <si>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</si>
  <si>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</si>
  <si>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</si>
  <si>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</si>
  <si>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</si>
  <si>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</si>
  <si>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</si>
  <si>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</si>
  <si>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</si>
  <si>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</si>
  <si>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</si>
  <si>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</si>
  <si>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</si>
  <si>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</si>
  <si>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</si>
  <si>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</si>
  <si>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</si>
  <si>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</si>
  <si>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</si>
  <si>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</si>
  <si>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</si>
  <si>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</si>
  <si>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</si>
  <si>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</si>
  <si>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</si>
  <si>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</si>
  <si>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</si>
  <si>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</si>
  <si>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</si>
  <si>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</si>
  <si>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</si>
  <si>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</si>
  <si>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</si>
  <si>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</si>
  <si>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</si>
  <si>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</si>
  <si>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</si>
  <si>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</si>
  <si>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</si>
  <si>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</si>
  <si>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</si>
  <si>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</si>
  <si>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</si>
  <si>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</si>
  <si>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</si>
  <si>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</si>
  <si>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</si>
  <si>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</si>
  <si>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</si>
  <si>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</si>
  <si>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</si>
  <si>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</si>
  <si>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</si>
  <si>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</si>
  <si>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</si>
  <si>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</si>
  <si>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</si>
  <si>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</si>
  <si>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</si>
  <si>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</si>
  <si>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</si>
  <si>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</si>
  <si>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</si>
  <si>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</si>
  <si>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</si>
  <si>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</si>
  <si>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</si>
  <si>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</si>
  <si>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</si>
  <si>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</si>
  <si>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</si>
  <si>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</si>
  <si>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</si>
  <si>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</si>
  <si>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</si>
  <si>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</si>
  <si>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</si>
  <si>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</si>
  <si>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</si>
  <si>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</si>
  <si>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</si>
  <si>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</si>
  <si>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</si>
  <si>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</si>
  <si>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</si>
  <si>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</si>
  <si>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</si>
  <si>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</si>
  <si>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</si>
  <si>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</si>
  <si>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</si>
  <si>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</si>
  <si>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</si>
  <si>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</si>
  <si>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</si>
  <si>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</si>
  <si>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</si>
  <si>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</si>
  <si>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</si>
  <si>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</si>
  <si>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</si>
  <si>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</si>
  <si>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</si>
  <si>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</si>
  <si>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</si>
  <si>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</si>
  <si>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</si>
  <si>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</si>
  <si>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</si>
  <si>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</si>
  <si>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</si>
  <si>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</si>
  <si>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</si>
  <si>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</si>
  <si>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</si>
  <si>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</si>
  <si>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</si>
  <si>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</si>
  <si>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</si>
  <si>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</si>
  <si>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</si>
  <si>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</si>
  <si>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</si>
  <si>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</si>
  <si>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</si>
  <si>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</si>
  <si>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</si>
  <si>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</si>
  <si>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</si>
  <si>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</si>
  <si>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</si>
  <si>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</si>
  <si>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</si>
  <si>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</si>
  <si>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</si>
  <si>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</si>
  <si>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</si>
  <si>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</si>
  <si>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</si>
  <si>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</si>
  <si>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</si>
  <si>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</si>
  <si>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</si>
  <si>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</si>
  <si>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</si>
  <si>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</si>
  <si>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</si>
  <si>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</si>
  <si>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</si>
  <si>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</si>
  <si>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</si>
  <si>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</si>
  <si>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</si>
  <si>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</si>
  <si>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</si>
  <si>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</si>
  <si>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</si>
  <si>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</si>
  <si>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</si>
  <si>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</si>
  <si>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</si>
  <si>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</si>
  <si>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</si>
  <si>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</si>
  <si>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</si>
  <si>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</si>
  <si>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</si>
  <si>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</si>
  <si>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</si>
  <si>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</si>
  <si>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</si>
  <si>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</si>
  <si>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</si>
  <si>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</si>
  <si>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</si>
  <si>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</si>
  <si>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</si>
  <si>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</si>
  <si>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</si>
  <si>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</si>
  <si>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</si>
  <si>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</si>
  <si>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</si>
  <si>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</si>
  <si>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</si>
  <si>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</si>
  <si>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</si>
  <si>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</si>
  <si>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</si>
  <si>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</si>
  <si>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</si>
  <si>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</si>
  <si>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</si>
  <si>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</si>
  <si>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</si>
  <si>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</si>
  <si>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</si>
  <si>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</si>
  <si>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</si>
  <si>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</si>
  <si>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</si>
  <si>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</si>
  <si>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</si>
  <si>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</si>
  <si>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</si>
  <si>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</si>
  <si>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</si>
  <si>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</si>
  <si>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</si>
  <si>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</si>
  <si>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</si>
  <si>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</si>
  <si>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</si>
  <si>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</si>
  <si>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</si>
  <si>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</si>
  <si>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</si>
  <si>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</si>
  <si>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</si>
  <si>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</si>
  <si>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</si>
  <si>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</si>
  <si>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</si>
  <si>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</si>
  <si>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</si>
  <si>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</si>
  <si>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</si>
  <si>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</si>
  <si>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</si>
  <si>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</si>
  <si>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</si>
  <si>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</si>
  <si>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</si>
  <si>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</si>
  <si>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</si>
  <si>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</si>
  <si>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</si>
  <si>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</si>
  <si>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</si>
  <si>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</si>
  <si>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</si>
  <si>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</si>
  <si>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</si>
  <si>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</si>
  <si>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</si>
  <si>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</si>
  <si>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</si>
  <si>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</si>
  <si>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</si>
  <si>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</si>
  <si>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</si>
  <si>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</si>
  <si>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</si>
  <si>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</si>
  <si>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</si>
  <si>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</si>
  <si>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</si>
  <si>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</si>
  <si>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</si>
  <si>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</si>
  <si>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</si>
  <si>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</si>
  <si>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</si>
  <si>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</si>
  <si>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</si>
  <si>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</si>
  <si>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</si>
  <si>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</si>
  <si>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</si>
  <si>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</si>
  <si>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</si>
  <si>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</si>
  <si>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</si>
  <si>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</si>
  <si>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</si>
  <si>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</si>
  <si>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</si>
  <si>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</si>
  <si>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</si>
  <si>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</si>
  <si>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</si>
  <si>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</si>
  <si>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</si>
  <si>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</si>
  <si>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</si>
  <si>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</si>
  <si>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</si>
  <si>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</si>
  <si>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</si>
  <si>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</si>
  <si>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</si>
  <si>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</si>
  <si>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</si>
  <si>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</si>
  <si>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</si>
  <si>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</si>
  <si>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</si>
  <si>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</si>
  <si>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</si>
  <si>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</si>
  <si>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</si>
  <si>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</si>
  <si>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</si>
  <si>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</si>
  <si>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</si>
  <si>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</si>
  <si>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</si>
  <si>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</si>
  <si>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</si>
  <si>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</si>
  <si>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</si>
  <si>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</si>
  <si>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</si>
  <si>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</si>
  <si>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</si>
  <si>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</si>
  <si>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</si>
  <si>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</si>
  <si>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</si>
  <si>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</si>
  <si>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</si>
  <si>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</si>
  <si>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</si>
  <si>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</si>
  <si>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</si>
  <si>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</si>
  <si>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</si>
  <si>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</si>
  <si>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</si>
  <si>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</si>
  <si>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</si>
  <si>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</si>
  <si>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</si>
  <si>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</si>
  <si>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</si>
  <si>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</si>
  <si>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</si>
  <si>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</si>
  <si>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</si>
  <si>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</si>
  <si>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</si>
  <si>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</si>
  <si>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</si>
  <si>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</si>
  <si>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</si>
  <si>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</si>
  <si>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</si>
  <si>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</si>
  <si>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</si>
  <si>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</si>
  <si>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</si>
  <si>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</si>
  <si>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</si>
  <si>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</si>
  <si>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</si>
  <si>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</si>
  <si>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</si>
  <si>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</si>
  <si>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</si>
  <si>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</si>
  <si>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</si>
  <si>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</si>
  <si>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</si>
  <si>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</si>
  <si>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</si>
  <si>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</si>
  <si>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</si>
  <si>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</si>
  <si>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</si>
  <si>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</si>
  <si>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</si>
  <si>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</si>
  <si>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</si>
  <si>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</si>
  <si>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</si>
  <si>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</si>
  <si>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</si>
  <si>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</si>
  <si>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</si>
  <si>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</si>
  <si>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</si>
  <si>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</si>
  <si>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</si>
  <si>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</si>
  <si>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</si>
  <si>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</si>
  <si>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</si>
  <si>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</si>
  <si>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</si>
  <si>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</si>
  <si>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</si>
  <si>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</si>
  <si>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</si>
  <si>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</si>
  <si>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</si>
  <si>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</si>
  <si>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</si>
  <si>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</si>
  <si>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</si>
  <si>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</si>
  <si>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</si>
  <si>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</si>
  <si>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</si>
  <si>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</si>
  <si>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</si>
  <si>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</si>
  <si>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</si>
  <si>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</si>
  <si>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</si>
  <si>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</si>
  <si>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</si>
  <si>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</si>
  <si>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</si>
  <si>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</si>
  <si>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</si>
  <si>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</si>
  <si>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</si>
  <si>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</si>
  <si>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</si>
  <si>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</si>
  <si>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</si>
  <si>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</si>
  <si>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</si>
  <si>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</si>
  <si>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</si>
  <si>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</si>
  <si>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</si>
  <si>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</si>
  <si>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</si>
  <si>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</si>
  <si>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</si>
  <si>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</si>
  <si>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</si>
  <si>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</si>
  <si>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</si>
  <si>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</si>
  <si>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</si>
  <si>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</si>
  <si>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</si>
  <si>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</si>
  <si>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</si>
  <si>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</si>
  <si>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</si>
  <si>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</si>
  <si>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</si>
  <si>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</si>
  <si>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</si>
  <si>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</si>
  <si>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</si>
  <si>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</si>
  <si>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</si>
  <si>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</si>
  <si>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</si>
  <si>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</si>
  <si>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</si>
  <si>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</si>
  <si>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</si>
  <si>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</si>
  <si>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</si>
  <si>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</si>
  <si>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</si>
  <si>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</si>
  <si>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</si>
  <si>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</si>
  <si>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</si>
  <si>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</si>
  <si>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</si>
  <si>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</si>
  <si>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</si>
  <si>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</si>
  <si>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</si>
  <si>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</si>
  <si>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</si>
  <si>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</si>
  <si>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</si>
  <si>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</si>
  <si>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</si>
  <si>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</si>
  <si>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</si>
  <si>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</si>
  <si>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</si>
  <si>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</si>
  <si>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</si>
  <si>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</si>
  <si>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</si>
  <si>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</si>
  <si>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</si>
  <si>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</si>
  <si>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</si>
  <si>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</si>
  <si>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</si>
  <si>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</si>
  <si>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</si>
  <si>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</si>
  <si>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</si>
  <si>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</si>
  <si>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</si>
  <si>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</si>
  <si>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</si>
  <si>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</si>
  <si>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</si>
  <si>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</si>
  <si>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</si>
  <si>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</si>
  <si>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</si>
  <si>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</si>
  <si>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</si>
  <si>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</si>
  <si>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</si>
  <si>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</si>
  <si>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</si>
  <si>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</si>
  <si>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</si>
  <si>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</si>
  <si>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</si>
  <si>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</si>
  <si>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</si>
  <si>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</si>
  <si>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</si>
  <si>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</si>
  <si>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</si>
  <si>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</si>
  <si>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</si>
  <si>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</si>
  <si>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</si>
  <si>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</si>
  <si>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</si>
  <si>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</si>
  <si>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</si>
  <si>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</si>
  <si>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</si>
  <si>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</si>
  <si>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</si>
  <si>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</si>
  <si>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</si>
  <si>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</si>
  <si>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</si>
  <si>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</si>
  <si>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</si>
  <si>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</si>
  <si>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</si>
  <si>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</si>
  <si>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</si>
  <si>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</si>
  <si>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</si>
  <si>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</si>
  <si>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</si>
  <si>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</si>
  <si>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</si>
  <si>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</si>
  <si>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</si>
  <si>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</si>
  <si>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</si>
  <si>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</si>
  <si>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</si>
  <si>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</si>
  <si>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</si>
  <si>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</si>
  <si>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</si>
  <si>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</si>
  <si>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</si>
  <si>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</si>
  <si>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</si>
  <si>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</si>
  <si>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</si>
  <si>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</si>
  <si>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</si>
  <si>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</si>
  <si>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</si>
  <si>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</si>
  <si>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</si>
  <si>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</si>
  <si>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</si>
  <si>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</si>
  <si>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</si>
  <si>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</si>
  <si>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</si>
  <si>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</si>
  <si>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</si>
  <si>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</si>
  <si>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</si>
  <si>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</si>
  <si>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</si>
  <si>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</si>
  <si>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</si>
  <si>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</si>
  <si>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</si>
  <si>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</si>
  <si>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</si>
  <si>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</si>
  <si>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</si>
  <si>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</si>
  <si>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</si>
  <si>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</si>
  <si>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</si>
  <si>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</si>
  <si>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</si>
  <si>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</si>
  <si>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</si>
  <si>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</si>
  <si>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</si>
  <si>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</si>
  <si>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</si>
  <si>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</si>
  <si>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</si>
  <si>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</si>
  <si>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</si>
  <si>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</si>
  <si>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</si>
  <si>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</si>
  <si>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</si>
  <si>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</si>
  <si>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</si>
  <si>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</si>
  <si>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</si>
  <si>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</si>
  <si>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</si>
  <si>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</si>
  <si>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</si>
  <si>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</si>
  <si>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</si>
  <si>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</si>
  <si>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</si>
  <si>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</si>
  <si>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</si>
  <si>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</si>
  <si>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</si>
  <si>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</si>
  <si>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</si>
  <si>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</si>
  <si>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</si>
  <si>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</si>
  <si>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</si>
  <si>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</si>
  <si>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</si>
  <si>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</si>
  <si>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</si>
  <si>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</si>
  <si>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</si>
  <si>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</si>
  <si>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</si>
  <si>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</si>
  <si>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</si>
  <si>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</si>
  <si>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</si>
  <si>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</si>
  <si>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</si>
  <si>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</si>
  <si>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</si>
  <si>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</si>
  <si>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</si>
  <si>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</si>
  <si>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</si>
  <si>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</si>
  <si>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</si>
  <si>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</si>
  <si>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</si>
  <si>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</si>
  <si>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</si>
  <si>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</si>
  <si>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</si>
  <si>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</si>
  <si>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</si>
  <si>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</si>
  <si>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</si>
  <si>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</si>
  <si>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</si>
  <si>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</si>
  <si>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</si>
  <si>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</si>
  <si>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</si>
  <si>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</si>
  <si>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</si>
  <si>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</si>
  <si>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</si>
  <si>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</si>
  <si>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</si>
  <si>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</si>
  <si>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</si>
  <si>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</si>
  <si>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</si>
  <si>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</si>
  <si>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</si>
  <si>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</si>
  <si>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</si>
  <si>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</si>
  <si>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</si>
  <si>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</si>
  <si>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</si>
  <si>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</si>
  <si>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</si>
  <si>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</si>
  <si>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</si>
  <si>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</si>
  <si>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</si>
  <si>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</si>
  <si>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</si>
  <si>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</si>
  <si>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</si>
  <si>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</si>
  <si>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</si>
  <si>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</si>
  <si>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</si>
  <si>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</si>
  <si>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</si>
  <si>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</si>
  <si>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</si>
  <si>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</si>
  <si>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</si>
  <si>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</si>
  <si>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</si>
  <si>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</si>
  <si>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</si>
  <si>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</si>
  <si>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</si>
  <si>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</si>
  <si>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</si>
  <si>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</si>
  <si>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</si>
  <si>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</si>
  <si>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</si>
  <si>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</si>
  <si>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</si>
  <si>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</si>
  <si>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</si>
  <si>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</si>
  <si>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</si>
  <si>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</si>
  <si>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</si>
  <si>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</si>
  <si>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</si>
  <si>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</si>
  <si>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</si>
  <si>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</si>
  <si>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</si>
  <si>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</si>
  <si>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</si>
  <si>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</si>
  <si>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</si>
  <si>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</si>
  <si>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</si>
  <si>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</si>
  <si>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</si>
  <si>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</si>
  <si>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</si>
  <si>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</si>
  <si>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</si>
  <si>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</si>
  <si>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</si>
  <si>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</si>
  <si>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</si>
  <si>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</si>
  <si>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</si>
  <si>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</si>
  <si>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</si>
  <si>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</si>
  <si>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</si>
  <si>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</si>
  <si>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</si>
  <si>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</si>
  <si>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</si>
  <si>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</si>
  <si>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</si>
  <si>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</si>
  <si>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</si>
  <si>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</si>
  <si>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</si>
  <si>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</si>
  <si>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</si>
  <si>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</si>
  <si>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</si>
  <si>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</si>
  <si>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</si>
  <si>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</si>
  <si>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</si>
  <si>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</si>
  <si>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</si>
  <si>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</si>
  <si>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</si>
  <si>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</si>
  <si>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</si>
  <si>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</si>
  <si>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</si>
  <si>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</si>
  <si>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</si>
  <si>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</si>
  <si>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</si>
  <si>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</si>
  <si>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</si>
  <si>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</si>
  <si>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</si>
  <si>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</si>
  <si>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</si>
  <si>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</si>
  <si>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</si>
  <si>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</si>
  <si>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</si>
  <si>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</si>
  <si>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</si>
  <si>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</si>
  <si>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</si>
  <si>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</si>
  <si>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</si>
  <si>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</si>
  <si>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</si>
  <si>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</si>
  <si>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</si>
  <si>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</si>
  <si>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</si>
  <si>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</si>
  <si>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</si>
  <si>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</si>
  <si>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</si>
  <si>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</si>
  <si>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</si>
  <si>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</si>
  <si>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</si>
  <si>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</si>
  <si>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</si>
  <si>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</si>
  <si>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</si>
  <si>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</si>
  <si>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</si>
  <si>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</si>
  <si>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</si>
  <si>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</si>
  <si>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</si>
  <si>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</si>
  <si>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</si>
  <si>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</si>
  <si>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</si>
  <si>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</si>
  <si>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</si>
  <si>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</si>
  <si>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</si>
  <si>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</si>
  <si>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</si>
  <si>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</si>
  <si>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</si>
  <si>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</si>
  <si>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</si>
  <si>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</si>
  <si>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</si>
  <si>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</si>
  <si>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</si>
  <si>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</si>
  <si>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</si>
  <si>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</si>
  <si>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</si>
  <si>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</si>
  <si>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</si>
  <si>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</si>
  <si>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</si>
  <si>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</si>
  <si>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</si>
  <si>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</si>
  <si>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</si>
  <si>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</si>
  <si>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</si>
  <si>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</si>
  <si>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</si>
  <si>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</si>
  <si>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</si>
  <si>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</si>
  <si>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</si>
  <si>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</si>
  <si>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</si>
  <si>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</si>
  <si>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</si>
  <si>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</si>
  <si>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</si>
  <si>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</si>
  <si>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</si>
  <si>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</si>
  <si>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</si>
  <si>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</si>
  <si>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</si>
  <si>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</si>
  <si>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</si>
  <si>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</si>
  <si>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</si>
  <si>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</si>
  <si>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</si>
  <si>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</si>
  <si>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</si>
  <si>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</si>
  <si>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</si>
  <si>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</si>
  <si>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</si>
  <si>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</si>
  <si>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</si>
  <si>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</si>
  <si>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</si>
  <si>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</si>
  <si>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</si>
  <si>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</si>
  <si>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</si>
  <si>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</si>
  <si>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</si>
  <si>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</si>
  <si>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</si>
  <si>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</si>
  <si>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</si>
  <si>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</si>
  <si>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</si>
  <si>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</si>
  <si>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</si>
  <si>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</si>
  <si>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</si>
  <si>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</si>
  <si>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</si>
  <si>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</si>
  <si>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</si>
  <si>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</si>
  <si>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</si>
  <si>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</si>
  <si>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</si>
  <si>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</si>
  <si>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</si>
  <si>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</si>
  <si>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</si>
  <si>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</si>
  <si>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</si>
  <si>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</si>
  <si>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</si>
  <si>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</si>
  <si>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</si>
  <si>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</si>
  <si>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</si>
  <si>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</si>
  <si>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</si>
  <si>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</si>
  <si>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</si>
  <si>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</si>
  <si>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</si>
  <si>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</si>
  <si>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</si>
  <si>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</si>
  <si>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</si>
  <si>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</si>
  <si>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</si>
  <si>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</si>
  <si>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</si>
  <si>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</si>
  <si>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</si>
  <si>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</si>
  <si>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</si>
  <si>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</si>
  <si>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</si>
  <si>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</si>
  <si>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</si>
  <si>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</si>
  <si>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</si>
  <si>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</si>
  <si>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</si>
  <si>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</si>
  <si>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</si>
  <si>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</si>
  <si>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</si>
  <si>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</si>
  <si>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</si>
  <si>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</si>
  <si>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</si>
  <si>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</si>
  <si>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</si>
  <si>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</si>
  <si>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</si>
  <si>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</si>
  <si>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</si>
  <si>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</si>
  <si>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</si>
  <si>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</si>
  <si>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</si>
  <si>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</si>
  <si>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</si>
  <si>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</si>
  <si>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</si>
  <si>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</si>
  <si>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</si>
  <si>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</si>
  <si>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</si>
  <si>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</si>
  <si>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</si>
  <si>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</si>
  <si>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</si>
  <si>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</si>
  <si>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</si>
  <si>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</si>
  <si>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</si>
  <si>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</si>
  <si>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</si>
  <si>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</si>
  <si>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</si>
  <si>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</si>
  <si>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</si>
  <si>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</si>
  <si>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</si>
  <si>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</si>
  <si>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</si>
  <si>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</si>
  <si>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</si>
  <si>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</si>
  <si>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</si>
  <si>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</si>
  <si>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</si>
  <si>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</si>
  <si>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</si>
  <si>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</si>
  <si>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</si>
  <si>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</si>
  <si>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</si>
  <si>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</si>
  <si>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</si>
  <si>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</si>
  <si>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</si>
  <si>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</si>
  <si>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</si>
  <si>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</si>
  <si>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</si>
  <si>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</si>
  <si>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</si>
  <si>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</si>
  <si>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</si>
  <si>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</si>
  <si>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</si>
  <si>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</si>
  <si>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</si>
  <si>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</si>
  <si>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</si>
  <si>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</si>
  <si>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</si>
  <si>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</si>
  <si>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</si>
  <si>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</si>
  <si>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</si>
  <si>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</si>
  <si>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</si>
  <si>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</si>
  <si>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</si>
  <si>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</si>
  <si>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</si>
  <si>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</si>
  <si>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</si>
  <si>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</si>
  <si>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</si>
  <si>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</si>
  <si>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</si>
  <si>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</si>
  <si>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</si>
  <si>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</si>
  <si>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</si>
  <si>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</si>
  <si>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</si>
  <si>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</si>
  <si>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</si>
  <si>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</si>
  <si>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</si>
  <si>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</si>
  <si>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</si>
  <si>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</si>
  <si>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</si>
  <si>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</si>
  <si>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</si>
  <si>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</si>
  <si>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</si>
  <si>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</si>
  <si>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</si>
  <si>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</si>
  <si>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</si>
  <si>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</si>
  <si>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</si>
  <si>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</si>
  <si>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</si>
  <si>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</si>
  <si>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</si>
  <si>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</si>
  <si>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</si>
  <si>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</si>
  <si>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</si>
  <si>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</si>
  <si>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</si>
  <si>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</si>
  <si>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</si>
  <si>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</si>
  <si>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</si>
  <si>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</si>
  <si>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</si>
  <si>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</si>
  <si>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</si>
  <si>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</si>
  <si>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</si>
  <si>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</si>
  <si>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</si>
  <si>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</si>
  <si>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</si>
  <si>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</si>
  <si>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</si>
  <si>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</si>
  <si>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</si>
  <si>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</si>
  <si>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</si>
  <si>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</si>
  <si>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</si>
  <si>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</si>
  <si>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</si>
  <si>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</si>
  <si>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</si>
  <si>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</si>
  <si>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</si>
  <si>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</si>
  <si>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</si>
  <si>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</si>
  <si>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</si>
  <si>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</si>
  <si>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</si>
  <si>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</si>
  <si>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</si>
  <si>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</si>
  <si>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</si>
  <si>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</si>
  <si>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</si>
  <si>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</si>
  <si>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</si>
  <si>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</si>
  <si>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</si>
  <si>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</si>
  <si>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</si>
  <si>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</si>
  <si>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</si>
  <si>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</si>
  <si>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</si>
  <si>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</si>
  <si>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</si>
  <si>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</si>
  <si>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</si>
  <si>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</si>
  <si>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</si>
  <si>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</si>
  <si>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</si>
  <si>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</si>
  <si>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</si>
  <si>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</si>
  <si>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</si>
  <si>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</si>
  <si>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</si>
  <si>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</si>
  <si>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</si>
  <si>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</si>
  <si>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</si>
  <si>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</si>
  <si>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</si>
  <si>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</si>
  <si>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</si>
  <si>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</si>
  <si>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</si>
  <si>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</si>
  <si>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</si>
  <si>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</si>
  <si>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</si>
  <si>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</si>
  <si>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</si>
  <si>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</si>
  <si>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</si>
  <si>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</si>
  <si>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</si>
  <si>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</si>
  <si>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</si>
  <si>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</si>
  <si>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</si>
  <si>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</si>
  <si>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</si>
  <si>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</si>
  <si>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</si>
  <si>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</si>
  <si>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</si>
  <si>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</si>
  <si>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</si>
  <si>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</si>
  <si>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</si>
  <si>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</si>
  <si>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</si>
  <si>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</si>
  <si>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</si>
  <si>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</si>
  <si>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</si>
  <si>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</si>
  <si>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</si>
  <si>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</si>
  <si>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</si>
  <si>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</si>
  <si>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</si>
  <si>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</si>
  <si>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</si>
  <si>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</si>
  <si>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</si>
  <si>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</si>
  <si>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</si>
  <si>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</si>
  <si>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</si>
  <si>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</si>
  <si>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</si>
  <si>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</si>
  <si>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</si>
  <si>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</si>
  <si>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</si>
  <si>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</si>
  <si>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</si>
  <si>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</si>
  <si>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</si>
  <si>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</si>
  <si>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</si>
  <si>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</si>
  <si>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</si>
  <si>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</si>
  <si>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</si>
  <si>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</si>
  <si>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</si>
  <si>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</si>
  <si>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</si>
  <si>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</si>
  <si>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</si>
  <si>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</si>
  <si>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</si>
  <si>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</si>
  <si>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</si>
  <si>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</si>
  <si>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</si>
  <si>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</si>
  <si>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</si>
  <si>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</si>
  <si>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</si>
  <si>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</si>
  <si>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</si>
  <si>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</si>
  <si>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</si>
  <si>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</si>
  <si>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</si>
  <si>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</si>
  <si>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</si>
  <si>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</si>
  <si>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</si>
  <si>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</si>
  <si>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</si>
  <si>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</si>
  <si>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</si>
  <si>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</si>
  <si>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</si>
  <si>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</si>
  <si>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</si>
  <si>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</si>
  <si>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</si>
  <si>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</si>
  <si>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</si>
  <si>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</si>
  <si>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</si>
  <si>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</si>
  <si>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</si>
  <si>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</si>
  <si>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</si>
  <si>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</si>
  <si>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</si>
  <si>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</si>
  <si>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</si>
  <si>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</si>
  <si>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</si>
  <si>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</si>
  <si>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</si>
  <si>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</si>
  <si>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</si>
  <si>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</si>
  <si>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</si>
  <si>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</si>
  <si>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</si>
  <si>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</si>
  <si>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</si>
  <si>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</si>
  <si>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</si>
  <si>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</si>
  <si>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</si>
  <si>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</si>
  <si>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</si>
  <si>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</si>
  <si>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</si>
  <si>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</si>
  <si>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</si>
  <si>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</si>
  <si>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</si>
  <si>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</si>
  <si>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</si>
  <si>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</si>
  <si>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</si>
  <si>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</si>
  <si>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</si>
  <si>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</si>
  <si>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</si>
  <si>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</si>
  <si>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</si>
  <si>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</si>
  <si>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</si>
  <si>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</si>
  <si>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</si>
  <si>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</si>
  <si>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</si>
  <si>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</si>
  <si>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</si>
  <si>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</si>
  <si>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</si>
  <si>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</si>
  <si>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</si>
  <si>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</si>
  <si>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</si>
  <si>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</si>
  <si>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</si>
  <si>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</si>
  <si>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</si>
  <si>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</si>
  <si>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</si>
  <si>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</si>
  <si>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</si>
  <si>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</si>
  <si>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</si>
  <si>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</si>
  <si>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</si>
  <si>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</si>
  <si>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</si>
  <si>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</si>
  <si>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</si>
  <si>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</si>
  <si>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</si>
  <si>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</si>
  <si>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</si>
  <si>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</si>
  <si>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</si>
  <si>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</si>
  <si>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</si>
  <si>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</si>
  <si>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</si>
  <si>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</si>
  <si>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</si>
  <si>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</si>
  <si>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</si>
  <si>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</si>
  <si>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</si>
  <si>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</si>
  <si>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</si>
  <si>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</si>
  <si>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</si>
  <si>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</si>
  <si>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</si>
  <si>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</si>
  <si>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</si>
  <si>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</si>
  <si>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</si>
  <si>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</si>
  <si>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</si>
  <si>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</si>
  <si>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</si>
  <si>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</si>
  <si>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</si>
  <si>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</si>
  <si>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</si>
  <si>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</si>
  <si>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</si>
  <si>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</si>
  <si>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</si>
  <si>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</si>
  <si>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</si>
  <si>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</si>
  <si>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</si>
  <si>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</si>
  <si>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</si>
  <si>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</si>
  <si>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</si>
  <si>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</si>
  <si>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</si>
  <si>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</si>
  <si>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</si>
  <si>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</si>
  <si>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</si>
  <si>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</si>
  <si>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</si>
  <si>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</si>
  <si>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</si>
  <si>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</si>
  <si>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</si>
  <si>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</si>
  <si>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</si>
  <si>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</si>
  <si>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</si>
  <si>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</si>
  <si>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</si>
  <si>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</si>
  <si>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</si>
  <si>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</si>
  <si>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</si>
  <si>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</si>
  <si>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</si>
  <si>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</si>
  <si>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</si>
  <si>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</si>
  <si>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</si>
  <si>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</si>
  <si>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</si>
  <si>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</si>
  <si>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</si>
  <si>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</si>
  <si>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</si>
  <si>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</si>
  <si>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</si>
  <si>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</si>
  <si>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</si>
  <si>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</si>
  <si>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</si>
  <si>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</si>
  <si>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</si>
  <si>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</si>
  <si>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</si>
  <si>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</si>
  <si>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</si>
  <si>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</si>
  <si>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</si>
  <si>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</si>
  <si>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</si>
  <si>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</si>
  <si>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</si>
  <si>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</si>
  <si>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</si>
  <si>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</si>
  <si>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</si>
  <si>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</si>
  <si>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</si>
  <si>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</si>
  <si>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</si>
  <si>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</si>
  <si>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</si>
  <si>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</si>
  <si>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</si>
  <si>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</si>
  <si>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</si>
  <si>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</si>
  <si>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</si>
  <si>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</si>
  <si>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</si>
  <si>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</si>
  <si>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</si>
  <si>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</si>
  <si>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</si>
  <si>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</si>
  <si>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</si>
  <si>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</si>
  <si>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</si>
  <si>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</si>
  <si>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</si>
  <si>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</si>
  <si>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</si>
  <si>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</si>
  <si>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</si>
  <si>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</si>
  <si>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</si>
  <si>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</si>
  <si>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</si>
  <si>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</si>
  <si>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</si>
  <si>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</si>
  <si>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</si>
  <si>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</si>
  <si>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</si>
  <si>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</si>
  <si>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</si>
  <si>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</si>
  <si>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</si>
  <si>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</si>
  <si>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</si>
  <si>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</si>
  <si>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</si>
  <si>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</si>
  <si>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</si>
  <si>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</si>
  <si>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</si>
  <si>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</si>
  <si>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</si>
  <si>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</si>
  <si>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</si>
  <si>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</si>
  <si>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</si>
  <si>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</si>
  <si>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</si>
  <si>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</si>
  <si>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</si>
  <si>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</si>
  <si>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</si>
  <si>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</si>
  <si>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</si>
  <si>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</si>
  <si>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</si>
  <si>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</si>
  <si>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</si>
  <si>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</si>
  <si>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</si>
  <si>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</si>
  <si>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</si>
  <si>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</si>
  <si>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</si>
  <si>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</si>
  <si>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</si>
  <si>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</si>
  <si>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</si>
  <si>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</si>
  <si>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</si>
  <si>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</si>
  <si>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</si>
  <si>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</si>
  <si>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</si>
  <si>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</si>
  <si>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</si>
  <si>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</si>
  <si>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</si>
  <si>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</si>
  <si>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</si>
  <si>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</si>
  <si>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</si>
  <si>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</si>
  <si>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</si>
  <si>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</si>
  <si>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</si>
  <si>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</si>
  <si>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</si>
  <si>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</si>
  <si>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</si>
  <si>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</si>
  <si>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</si>
  <si>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</si>
  <si>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</si>
  <si>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</si>
  <si>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</si>
  <si>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</si>
  <si>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</si>
  <si>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</si>
  <si>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</si>
  <si>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</si>
  <si>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</si>
  <si>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</si>
  <si>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</si>
  <si>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</si>
  <si>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</si>
  <si>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</si>
  <si>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</si>
  <si>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</si>
  <si>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</si>
  <si>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</si>
  <si>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</si>
  <si>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</si>
  <si>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</si>
  <si>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</si>
  <si>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</si>
  <si>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</si>
  <si>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</si>
  <si>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</si>
  <si>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</si>
  <si>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</si>
  <si>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</si>
  <si>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</si>
  <si>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</si>
  <si>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</si>
  <si>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</si>
  <si>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</si>
  <si>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</si>
  <si>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</si>
  <si>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</si>
  <si>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</si>
  <si>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</si>
  <si>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</si>
  <si>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</si>
  <si>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</si>
  <si>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</si>
  <si>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</si>
  <si>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</si>
  <si>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</si>
  <si>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</si>
  <si>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</si>
  <si>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</si>
  <si>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</si>
  <si>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</si>
  <si>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</si>
  <si>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</si>
  <si>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</si>
  <si>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</si>
  <si>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</si>
  <si>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</si>
  <si>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</si>
  <si>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</si>
  <si>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</si>
  <si>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</si>
  <si>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</si>
  <si>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</si>
  <si>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</si>
  <si>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</si>
  <si>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</si>
  <si>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</si>
  <si>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</si>
  <si>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</si>
  <si>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</si>
  <si>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</si>
  <si>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</si>
  <si>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</si>
  <si>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</si>
  <si>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</si>
  <si>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</si>
  <si>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</si>
  <si>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</si>
  <si>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</si>
  <si>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</si>
  <si>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</si>
  <si>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</si>
  <si>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</si>
  <si>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</si>
  <si>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</si>
  <si>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</si>
  <si>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</si>
  <si>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</si>
  <si>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</si>
  <si>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</si>
  <si>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</si>
  <si>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</si>
  <si>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</si>
  <si>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</si>
  <si>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</si>
  <si>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</si>
  <si>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</si>
  <si>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</si>
  <si>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</si>
  <si>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</si>
  <si>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</si>
  <si>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</si>
  <si>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</si>
  <si>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</si>
  <si>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</si>
  <si>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</si>
  <si>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</si>
  <si>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</si>
  <si>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</si>
  <si>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</si>
  <si>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</si>
  <si>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</si>
  <si>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</si>
  <si>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</si>
  <si>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</si>
  <si>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</si>
  <si>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</si>
  <si>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</si>
  <si>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</si>
  <si>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</si>
  <si>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</si>
  <si>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</si>
  <si>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</si>
  <si>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</si>
  <si>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</si>
  <si>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</si>
  <si>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</si>
  <si>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</si>
  <si>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</si>
  <si>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</si>
  <si>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</si>
  <si>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</si>
  <si>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</si>
  <si>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</si>
  <si>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</si>
  <si>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</si>
  <si>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</si>
  <si>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</si>
  <si>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</si>
  <si>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</si>
  <si>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</si>
  <si>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</si>
  <si>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</si>
  <si>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</si>
  <si>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</si>
  <si>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</si>
  <si>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</si>
  <si>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</si>
  <si>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</si>
  <si>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</si>
  <si>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</si>
  <si>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</si>
  <si>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</si>
  <si>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</si>
  <si>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</si>
  <si>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</si>
  <si>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</si>
  <si>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</si>
  <si>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</si>
  <si>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</si>
  <si>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</si>
  <si>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</si>
  <si>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</si>
  <si>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</si>
  <si>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</si>
  <si>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</si>
  <si>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</si>
  <si>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</si>
  <si>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</si>
  <si>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</si>
  <si>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</si>
  <si>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</si>
  <si>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</si>
  <si>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</si>
  <si>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</si>
  <si>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</si>
  <si>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</si>
  <si>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</si>
  <si>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</si>
  <si>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</si>
  <si>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</si>
  <si>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</si>
  <si>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</si>
  <si>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</si>
  <si>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</si>
  <si>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</si>
  <si>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</si>
  <si>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</si>
  <si>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</si>
  <si>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</si>
  <si>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</si>
  <si>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</si>
  <si>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</si>
  <si>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</si>
  <si>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</si>
  <si>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</si>
  <si>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</si>
  <si>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</si>
  <si>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</si>
  <si>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</si>
  <si>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</si>
  <si>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</si>
  <si>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</si>
  <si>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</si>
  <si>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</si>
  <si>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</si>
  <si>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</si>
  <si>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</si>
  <si>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</si>
  <si>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</si>
  <si>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</si>
  <si>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</si>
  <si>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</si>
  <si>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</si>
  <si>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</si>
  <si>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</si>
  <si>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</si>
  <si>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</si>
  <si>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</si>
  <si>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</si>
  <si>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</si>
  <si>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</si>
  <si>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</si>
  <si>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</si>
  <si>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</si>
  <si>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</si>
  <si>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</si>
  <si>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</si>
  <si>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</si>
  <si>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</si>
  <si>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</si>
  <si>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</si>
  <si>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</si>
  <si>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</si>
  <si>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</si>
  <si>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</si>
  <si>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</si>
  <si>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</si>
  <si>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</si>
  <si>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</si>
  <si>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</si>
  <si>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</si>
  <si>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</si>
  <si>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</si>
  <si>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</si>
  <si>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</si>
  <si>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</si>
  <si>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</si>
  <si>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</si>
  <si>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</si>
  <si>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</si>
  <si>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</si>
  <si>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</si>
  <si>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</si>
  <si>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</si>
  <si>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</si>
  <si>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</si>
  <si>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</si>
  <si>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</si>
  <si>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</si>
  <si>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</si>
  <si>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</si>
  <si>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</si>
  <si>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</si>
  <si>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</si>
  <si>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</si>
  <si>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</si>
  <si>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</si>
  <si>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</si>
  <si>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</si>
  <si>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</si>
  <si>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</si>
  <si>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</si>
  <si>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</si>
  <si>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</si>
  <si>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</si>
  <si>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</si>
  <si>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</si>
  <si>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</si>
  <si>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</si>
  <si>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</si>
  <si>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</si>
  <si>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</si>
  <si>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</si>
  <si>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</si>
  <si>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</si>
  <si>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</si>
  <si>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</si>
  <si>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</si>
  <si>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</si>
  <si>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</si>
  <si>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</si>
  <si>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</si>
  <si>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</si>
  <si>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</si>
  <si>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</si>
  <si>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</si>
  <si>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</si>
  <si>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</si>
  <si>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</si>
  <si>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</si>
  <si>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</si>
  <si>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</si>
  <si>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</si>
  <si>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</si>
  <si>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</si>
  <si>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</si>
  <si>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</si>
  <si>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</si>
  <si>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</si>
  <si>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</si>
  <si>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</si>
  <si>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</si>
  <si>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</si>
  <si>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</si>
  <si>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</si>
  <si>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</si>
  <si>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</si>
  <si>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</si>
  <si>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</si>
  <si>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</si>
  <si>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</si>
  <si>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</si>
  <si>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</si>
  <si>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</si>
  <si>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</si>
  <si>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</si>
  <si>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</si>
  <si>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</si>
  <si>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</si>
  <si>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</si>
  <si>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</si>
  <si>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</si>
  <si>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</si>
  <si>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</si>
  <si>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</si>
  <si>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</si>
  <si>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</si>
  <si>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</si>
  <si>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</si>
  <si>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</si>
  <si>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</si>
  <si>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</si>
  <si>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</si>
  <si>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</si>
  <si>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</si>
  <si>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</si>
  <si>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</si>
  <si>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</si>
  <si>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</si>
  <si>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</si>
  <si>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</si>
  <si>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</si>
  <si>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</si>
  <si>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</si>
  <si>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</si>
  <si>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</si>
  <si>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</si>
  <si>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</si>
  <si>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</si>
  <si>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</si>
  <si>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</si>
  <si>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</si>
  <si>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</si>
  <si>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</si>
  <si>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</si>
  <si>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</si>
  <si>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</si>
  <si>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</si>
  <si>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</si>
  <si>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</si>
  <si>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</si>
  <si>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</si>
  <si>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</si>
  <si>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</si>
  <si>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</si>
  <si>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</si>
  <si>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</si>
  <si>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</si>
  <si>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</si>
  <si>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</si>
  <si>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</si>
  <si>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</si>
  <si>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</si>
  <si>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</si>
  <si>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</si>
  <si>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</si>
  <si>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</si>
  <si>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</si>
  <si>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</si>
  <si>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</si>
  <si>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</si>
  <si>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</si>
  <si>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</si>
  <si>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</si>
  <si>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</si>
  <si>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</si>
  <si>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</si>
  <si>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</si>
  <si>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</si>
  <si>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</si>
  <si>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</si>
  <si>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</si>
  <si>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</si>
  <si>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</si>
  <si>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</si>
  <si>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</si>
  <si>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</si>
  <si>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</si>
  <si>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</si>
  <si>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</si>
  <si>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</si>
  <si>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</si>
  <si>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</si>
  <si>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</si>
  <si>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</si>
  <si>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</si>
  <si>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</si>
  <si>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</si>
  <si>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</si>
  <si>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</si>
  <si>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</si>
  <si>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</si>
  <si>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</si>
  <si>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</si>
  <si>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</si>
  <si>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</si>
  <si>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</si>
  <si>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</si>
  <si>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</si>
  <si>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</si>
  <si>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</si>
  <si>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</si>
  <si>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</si>
  <si>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</si>
  <si>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</si>
  <si>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</si>
  <si>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</si>
  <si>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</si>
  <si>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</si>
  <si>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</si>
  <si>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</si>
  <si>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</si>
  <si>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</si>
  <si>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</si>
  <si>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</si>
  <si>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</si>
  <si>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</si>
  <si>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</si>
  <si>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</si>
  <si>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</si>
  <si>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</si>
  <si>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</si>
  <si>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</si>
  <si>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</si>
  <si>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</si>
  <si>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</si>
  <si>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</si>
  <si>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</si>
  <si>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</si>
  <si>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</si>
  <si>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</si>
  <si>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</si>
  <si>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</si>
  <si>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</si>
  <si>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</si>
  <si>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</si>
  <si>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</si>
  <si>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</si>
  <si>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</si>
  <si>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</si>
  <si>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</si>
  <si>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</si>
  <si>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</si>
  <si>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</si>
  <si>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</si>
  <si>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</si>
  <si>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</si>
  <si>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</si>
  <si>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</si>
  <si>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</si>
  <si>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</si>
  <si>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</si>
  <si>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</si>
  <si>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</si>
  <si>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</si>
  <si>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</si>
  <si>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</si>
  <si>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</si>
  <si>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</si>
  <si>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</si>
  <si>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</si>
  <si>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</si>
  <si>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</si>
  <si>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</si>
  <si>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</si>
  <si>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</si>
  <si>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</si>
  <si>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</si>
  <si>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</si>
  <si>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</si>
  <si>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</si>
  <si>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</si>
  <si>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</si>
  <si>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</si>
  <si>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</si>
  <si>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</si>
  <si>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</si>
  <si>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</si>
  <si>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</si>
  <si>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</si>
  <si>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</si>
  <si>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</si>
  <si>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</si>
  <si>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</si>
  <si>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</si>
  <si>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</si>
  <si>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</si>
  <si>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</si>
  <si>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</si>
  <si>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</si>
  <si>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</si>
  <si>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</si>
  <si>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</si>
  <si>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</si>
  <si>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</si>
  <si>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</si>
  <si>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</si>
  <si>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</si>
  <si>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</si>
  <si>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</si>
  <si>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</si>
  <si>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</si>
  <si>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</si>
  <si>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</si>
  <si>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</si>
  <si>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</si>
  <si>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</si>
  <si>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</si>
  <si>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</si>
  <si>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</si>
  <si>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</si>
  <si>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</si>
  <si>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</si>
  <si>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</si>
  <si>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</si>
  <si>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</si>
  <si>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</si>
  <si>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</si>
  <si>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</si>
  <si>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</si>
  <si>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</si>
  <si>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</si>
  <si>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</si>
  <si>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</si>
  <si>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</si>
  <si>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</si>
  <si>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</si>
  <si>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</si>
  <si>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</si>
  <si>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</si>
  <si>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</si>
  <si>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</si>
  <si>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</si>
  <si>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</si>
  <si>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</si>
  <si>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</si>
  <si>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</si>
  <si>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</si>
  <si>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</si>
  <si>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</si>
  <si>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</si>
  <si>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</si>
  <si>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</si>
  <si>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</si>
  <si>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</si>
  <si>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</si>
  <si>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</si>
  <si>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</si>
  <si>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</si>
  <si>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</si>
  <si>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</si>
  <si>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</si>
  <si>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</si>
  <si>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</si>
  <si>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</si>
  <si>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</si>
  <si>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</si>
  <si>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</si>
  <si>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</si>
  <si>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</si>
  <si>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</si>
  <si>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</si>
  <si>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</si>
  <si>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</si>
  <si>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</si>
  <si>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</si>
  <si>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</si>
  <si>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</si>
  <si>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</si>
  <si>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</si>
  <si>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</si>
  <si>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</si>
  <si>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</si>
  <si>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</si>
  <si>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</si>
  <si>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</si>
  <si>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</si>
  <si>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</si>
  <si>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</si>
  <si>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</si>
  <si>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</si>
  <si>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</si>
  <si>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</si>
  <si>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</si>
  <si>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</si>
  <si>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</si>
  <si>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</si>
  <si>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</si>
  <si>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</si>
  <si>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</si>
  <si>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</si>
  <si>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</si>
  <si>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</si>
  <si>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</si>
  <si>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</si>
  <si>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</si>
  <si>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</si>
  <si>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</si>
  <si>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</si>
  <si>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</si>
  <si>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</si>
  <si>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</si>
  <si>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</si>
  <si>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</si>
  <si>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</si>
  <si>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</si>
  <si>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</si>
  <si>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</si>
  <si>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</si>
  <si>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</si>
  <si>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</si>
  <si>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</si>
  <si>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</si>
  <si>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</si>
  <si>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</si>
  <si>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</si>
  <si>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</si>
  <si>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</si>
  <si>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</si>
  <si>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</si>
  <si>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</si>
  <si>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</si>
  <si>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</si>
  <si>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</si>
  <si>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</si>
  <si>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</si>
  <si>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</si>
  <si>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</si>
  <si>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</si>
  <si>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</si>
  <si>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</si>
  <si>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</si>
  <si>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</si>
  <si>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</si>
  <si>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</si>
  <si>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</si>
  <si>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</si>
  <si>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</si>
  <si>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</si>
  <si>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</si>
  <si>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</si>
  <si>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</si>
  <si>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</si>
  <si>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</si>
  <si>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</si>
  <si>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</si>
  <si>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</si>
  <si>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</si>
  <si>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</si>
  <si>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</si>
  <si>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</si>
  <si>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</si>
  <si>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</si>
  <si>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</si>
  <si>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</si>
  <si>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</si>
  <si>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</si>
  <si>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</si>
  <si>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</si>
  <si>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</si>
  <si>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</si>
  <si>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</si>
  <si>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</si>
  <si>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</si>
  <si>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</si>
  <si>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</si>
  <si>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</si>
  <si>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</si>
  <si>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</si>
  <si>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</si>
  <si>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</si>
  <si>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</si>
  <si>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</si>
  <si>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</si>
  <si>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</si>
  <si>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</si>
  <si>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</si>
  <si>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</si>
  <si>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</si>
  <si>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</si>
  <si>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</si>
  <si>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</si>
  <si>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</si>
  <si>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</si>
  <si>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</si>
  <si>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</si>
  <si>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</si>
  <si>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</si>
  <si>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</si>
  <si>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</si>
  <si>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</si>
  <si>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</si>
  <si>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</si>
  <si>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</si>
  <si>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</si>
  <si>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</si>
  <si>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</si>
  <si>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</si>
  <si>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</si>
  <si>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</si>
  <si>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</si>
  <si>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</si>
  <si>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</si>
  <si>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</si>
  <si>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</si>
  <si>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</si>
  <si>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</si>
  <si>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</si>
  <si>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</si>
  <si>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</si>
  <si>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</si>
  <si>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</si>
  <si>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</si>
  <si>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</si>
  <si>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</si>
  <si>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</si>
  <si>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</si>
  <si>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</si>
  <si>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</si>
  <si>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</si>
  <si>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</si>
  <si>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</si>
  <si>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</si>
  <si>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</si>
  <si>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</si>
  <si>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</si>
  <si>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</si>
  <si>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</si>
  <si>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</si>
  <si>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</si>
  <si>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</si>
  <si>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</si>
  <si>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</si>
  <si>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</si>
  <si>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</si>
  <si>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</si>
  <si>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</si>
  <si>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</si>
  <si>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</si>
  <si>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</si>
  <si>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</si>
  <si>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</si>
  <si>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</si>
  <si>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</si>
  <si>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</si>
  <si>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</si>
  <si>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</si>
  <si>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</si>
  <si>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</si>
  <si>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</si>
  <si>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</si>
  <si>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</si>
  <si>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</si>
  <si>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</si>
  <si>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</si>
  <si>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</si>
  <si>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</si>
  <si>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</si>
  <si>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</si>
  <si>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</si>
  <si>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</si>
  <si>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</si>
  <si>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</si>
  <si>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</si>
  <si>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</si>
  <si>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</si>
  <si>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</si>
  <si>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</si>
  <si>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</si>
  <si>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</si>
  <si>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</si>
  <si>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</si>
  <si>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</si>
  <si>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</si>
  <si>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</si>
  <si>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</si>
  <si>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</si>
  <si>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</si>
  <si>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</si>
  <si>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</si>
  <si>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</si>
  <si>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</si>
  <si>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</si>
  <si>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</si>
  <si>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</si>
  <si>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</si>
  <si>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</si>
  <si>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</si>
  <si>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</si>
  <si>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</si>
  <si>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</si>
  <si>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</si>
  <si>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</si>
  <si>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</si>
  <si>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</si>
  <si>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</si>
  <si>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</si>
  <si>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</si>
  <si>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</si>
  <si>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</si>
  <si>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</si>
  <si>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</si>
  <si>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</si>
  <si>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</si>
  <si>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</si>
  <si>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</si>
  <si>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</si>
  <si>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</si>
  <si>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</si>
  <si>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</si>
  <si>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</si>
  <si>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</si>
  <si>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</si>
  <si>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</si>
  <si>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</si>
  <si>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</si>
  <si>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</si>
  <si>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</si>
  <si>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</si>
  <si>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</si>
  <si>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</si>
  <si>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</si>
  <si>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</si>
  <si>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</si>
  <si>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</si>
  <si>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</si>
  <si>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</si>
  <si>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</si>
  <si>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</si>
  <si>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</si>
  <si>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</si>
  <si>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</si>
  <si>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</si>
  <si>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</si>
  <si>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</si>
  <si>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</si>
  <si>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</si>
  <si>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</si>
  <si>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</si>
  <si>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</si>
  <si>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</si>
  <si>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</si>
  <si>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</si>
  <si>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</si>
  <si>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</si>
  <si>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</si>
  <si>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</si>
  <si>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</si>
  <si>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</si>
  <si>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</si>
  <si>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</si>
  <si>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</si>
  <si>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</si>
  <si>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</si>
  <si>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</si>
  <si>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</si>
  <si>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</si>
  <si>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</si>
  <si>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</si>
  <si>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</si>
  <si>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</si>
  <si>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</si>
  <si>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</si>
  <si>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</si>
  <si>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</si>
  <si>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</si>
  <si>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</si>
  <si>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</si>
  <si>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</si>
  <si>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</si>
  <si>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</si>
  <si>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</si>
  <si>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</si>
  <si>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</si>
  <si>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</si>
  <si>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</si>
  <si>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</si>
  <si>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</si>
  <si>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</si>
  <si>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</si>
  <si>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</si>
  <si>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</si>
  <si>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</si>
  <si>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</si>
  <si>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</si>
  <si>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</si>
  <si>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</si>
  <si>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</si>
  <si>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</si>
  <si>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</si>
  <si>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</si>
  <si>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</si>
  <si>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</si>
  <si>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</si>
  <si>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</si>
  <si>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</si>
  <si>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</si>
  <si>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</si>
  <si>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</si>
  <si>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</si>
  <si>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</si>
  <si>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</si>
  <si>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</si>
  <si>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</si>
  <si>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</si>
  <si>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</si>
  <si>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</si>
  <si>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</si>
  <si>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</si>
  <si>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</si>
  <si>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</si>
  <si>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</si>
  <si>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</si>
  <si>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</si>
  <si>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</si>
  <si>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</si>
  <si>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</si>
  <si>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</si>
  <si>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</si>
  <si>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</si>
  <si>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</si>
  <si>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</si>
  <si>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</si>
  <si>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</si>
  <si>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</si>
  <si>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</si>
  <si>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</si>
  <si>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</si>
  <si>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</si>
  <si>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</si>
  <si>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</si>
  <si>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</si>
  <si>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</si>
  <si>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</si>
  <si>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</si>
  <si>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</si>
  <si>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</si>
  <si>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</si>
  <si>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</si>
  <si>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</si>
  <si>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</si>
  <si>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</si>
  <si>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</si>
  <si>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</si>
  <si>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</si>
  <si>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</si>
  <si>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</si>
  <si>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</si>
  <si>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</si>
  <si>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</si>
  <si>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</si>
  <si>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</si>
  <si>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</si>
  <si>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</si>
  <si>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</si>
  <si>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</si>
  <si>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</si>
  <si>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</si>
  <si>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</si>
  <si>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</si>
  <si>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</si>
  <si>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</si>
  <si>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</si>
  <si>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</si>
  <si>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</si>
  <si>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</si>
  <si>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</si>
  <si>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</si>
  <si>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</si>
  <si>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</si>
  <si>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</si>
  <si>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</si>
  <si>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</si>
  <si>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</si>
  <si>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</si>
  <si>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</si>
  <si>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</si>
  <si>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</si>
  <si>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</si>
  <si>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</si>
  <si>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</si>
  <si>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</si>
  <si>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</si>
  <si>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</si>
  <si>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</si>
  <si>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</si>
  <si>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</si>
  <si>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</si>
  <si>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</si>
  <si>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</si>
  <si>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</si>
  <si>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</si>
  <si>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</si>
  <si>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</si>
  <si>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</si>
  <si>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</si>
  <si>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</si>
  <si>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</si>
  <si>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</si>
  <si>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</si>
  <si>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</si>
  <si>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</si>
  <si>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</si>
  <si>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</si>
  <si>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</si>
  <si>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</si>
  <si>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</si>
  <si>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</si>
  <si>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</si>
  <si>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</si>
  <si>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</si>
  <si>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</si>
  <si>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</si>
  <si>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</si>
  <si>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</si>
  <si>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</si>
  <si>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</si>
  <si>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</si>
  <si>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</si>
  <si>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</si>
  <si>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</si>
  <si>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</si>
  <si>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</si>
  <si>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</si>
  <si>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</si>
  <si>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</si>
  <si>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</si>
  <si>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</si>
  <si>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</si>
  <si>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</si>
  <si>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</si>
  <si>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</si>
  <si>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</si>
  <si>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</si>
  <si>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</si>
  <si>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</si>
  <si>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</si>
  <si>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</si>
  <si>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</si>
  <si>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</si>
  <si>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</si>
  <si>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</si>
  <si>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</si>
  <si>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</si>
  <si>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</si>
  <si>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</si>
  <si>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</si>
  <si>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</si>
  <si>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</si>
  <si>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</si>
  <si>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</si>
  <si>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</si>
  <si>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</si>
  <si>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</si>
  <si>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</si>
  <si>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</si>
  <si>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</si>
  <si>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</si>
  <si>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</si>
  <si>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</si>
  <si>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</si>
  <si>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</si>
  <si>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</si>
  <si>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</si>
  <si>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</si>
  <si>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</si>
  <si>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</si>
  <si>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</si>
  <si>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</si>
  <si>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</si>
  <si>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</si>
  <si>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</si>
  <si>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</si>
  <si>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</si>
  <si>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</si>
  <si>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</si>
  <si>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</si>
  <si>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</si>
  <si>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</si>
  <si>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</si>
  <si>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</si>
  <si>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</si>
  <si>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</si>
  <si>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</si>
  <si>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</si>
  <si>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</si>
  <si>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</si>
  <si>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</si>
  <si>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</si>
  <si>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</si>
  <si>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</si>
  <si>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</si>
  <si>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</si>
  <si>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</si>
  <si>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</si>
  <si>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</si>
  <si>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</si>
  <si>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</si>
  <si>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</si>
  <si>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</si>
  <si>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</si>
  <si>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</si>
  <si>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</si>
  <si>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</si>
  <si>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</si>
  <si>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</si>
  <si>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</si>
  <si>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</si>
  <si>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</si>
  <si>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</si>
  <si>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</si>
  <si>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</si>
  <si>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</si>
  <si>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</si>
  <si>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</si>
  <si>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</si>
  <si>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</si>
  <si>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</si>
  <si>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</si>
  <si>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</si>
  <si>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</si>
  <si>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</si>
  <si>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</si>
  <si>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</si>
  <si>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</si>
  <si>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</si>
  <si>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</si>
  <si>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</si>
  <si>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</si>
  <si>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</si>
  <si>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</si>
  <si>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</si>
  <si>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</si>
  <si>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</si>
  <si>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</si>
  <si>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</si>
  <si>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</si>
  <si>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</si>
  <si>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</si>
  <si>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</si>
  <si>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</si>
  <si>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</si>
  <si>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</si>
  <si>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</si>
  <si>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</si>
  <si>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</si>
  <si>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</si>
  <si>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</si>
  <si>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</si>
  <si>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</si>
  <si>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</si>
  <si>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</si>
  <si>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</si>
  <si>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</si>
  <si>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</si>
  <si>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</si>
  <si>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</si>
  <si>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</si>
  <si>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</si>
  <si>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</si>
  <si>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</si>
  <si>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</si>
  <si>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</si>
  <si>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</si>
  <si>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</si>
  <si>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</si>
  <si>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</si>
  <si>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</si>
  <si>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</si>
  <si>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</si>
  <si>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</si>
  <si>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</si>
  <si>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</si>
  <si>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</si>
  <si>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</si>
  <si>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</si>
  <si>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</si>
  <si>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</si>
  <si>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</si>
  <si>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</si>
  <si>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</si>
  <si>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</si>
  <si>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</si>
  <si>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</si>
  <si>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</si>
  <si>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</si>
  <si>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</si>
  <si>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</si>
  <si>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</si>
  <si>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</si>
  <si>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</si>
  <si>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</si>
  <si>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</si>
  <si>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</si>
  <si>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</si>
  <si>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</si>
  <si>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</si>
  <si>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</si>
  <si>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</si>
  <si>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</si>
  <si>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</si>
  <si>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</si>
  <si>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</si>
  <si>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</si>
  <si>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</si>
  <si>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</si>
  <si>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</si>
  <si>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</si>
  <si>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</si>
  <si>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</si>
  <si>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</si>
  <si>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</si>
  <si>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</si>
  <si>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</si>
  <si>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</si>
  <si>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</si>
  <si>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</si>
  <si>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</si>
  <si>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</si>
  <si>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</si>
  <si>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</si>
  <si>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</si>
  <si>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</si>
  <si>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</si>
  <si>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</si>
  <si>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</si>
  <si>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</si>
  <si>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</si>
  <si>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</si>
  <si>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</si>
  <si>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</si>
  <si>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</si>
  <si>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</si>
  <si>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</si>
  <si>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</si>
  <si>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</si>
  <si>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</si>
  <si>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</si>
  <si>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</si>
  <si>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</si>
  <si>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</si>
  <si>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</si>
  <si>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</si>
  <si>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</si>
  <si>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</si>
  <si>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</si>
  <si>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</si>
  <si>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</si>
  <si>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</si>
  <si>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</si>
  <si>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</si>
  <si>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</si>
  <si>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</si>
  <si>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</si>
  <si>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</si>
  <si>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</si>
  <si>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</si>
  <si>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</si>
  <si>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</si>
  <si>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</si>
  <si>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</si>
  <si>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</si>
  <si>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</si>
  <si>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</si>
  <si>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</si>
  <si>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</si>
  <si>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</si>
  <si>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</si>
  <si>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</si>
  <si>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</si>
  <si>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</si>
  <si>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</si>
  <si>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</si>
  <si>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</si>
  <si>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</si>
  <si>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</si>
  <si>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</si>
  <si>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</si>
  <si>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</si>
  <si>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</si>
  <si>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</si>
  <si>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</si>
  <si>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</si>
  <si>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</si>
  <si>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</si>
  <si>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</si>
  <si>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</si>
  <si>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</si>
  <si>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</si>
  <si>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</si>
  <si>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</si>
  <si>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</si>
  <si>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</si>
  <si>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</si>
  <si>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</si>
  <si>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</si>
  <si>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</si>
  <si>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</si>
  <si>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</si>
  <si>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</si>
  <si>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</si>
  <si>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</si>
  <si>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</si>
  <si>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</si>
  <si>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</si>
  <si>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</si>
  <si>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</si>
  <si>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</si>
  <si>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</si>
  <si>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</si>
  <si>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</si>
  <si>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</si>
  <si>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</si>
  <si>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</si>
  <si>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</si>
  <si>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</si>
  <si>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</si>
  <si>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</si>
  <si>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</si>
  <si>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</si>
  <si>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</si>
  <si>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</si>
  <si>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</si>
  <si>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</si>
  <si>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</si>
  <si>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</si>
  <si>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</si>
  <si>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</si>
  <si>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</si>
  <si>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</si>
  <si>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</si>
  <si>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</si>
  <si>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</si>
  <si>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</si>
  <si>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</si>
  <si>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</si>
  <si>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</si>
  <si>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</si>
  <si>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</si>
  <si>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</si>
  <si>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</si>
  <si>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</si>
  <si>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</si>
  <si>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</si>
  <si>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</si>
  <si>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</si>
  <si>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</si>
  <si>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</si>
  <si>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</si>
  <si>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</si>
  <si>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</si>
  <si>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</si>
  <si>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</si>
  <si>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</si>
  <si>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</si>
  <si>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</si>
  <si>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</si>
  <si>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</si>
  <si>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</si>
  <si>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</si>
  <si>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</si>
  <si>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</si>
  <si>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</si>
  <si>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</si>
  <si>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</si>
  <si>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</si>
  <si>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</si>
  <si>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</si>
  <si>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</si>
  <si>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</si>
  <si>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</si>
  <si>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</si>
  <si>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</si>
  <si>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</si>
  <si>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</si>
  <si>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</si>
  <si>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</si>
  <si>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</si>
  <si>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</si>
  <si>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</si>
  <si>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</si>
  <si>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</si>
  <si>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</si>
  <si>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</si>
  <si>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</si>
  <si>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</si>
  <si>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</si>
  <si>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</si>
  <si>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</si>
  <si>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</si>
  <si>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</si>
  <si>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</si>
  <si>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</si>
  <si>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</si>
  <si>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</si>
  <si>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</si>
  <si>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</si>
  <si>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</si>
  <si>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</si>
  <si>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</si>
  <si>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</si>
  <si>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</si>
  <si>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</si>
  <si>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</si>
  <si>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</si>
  <si>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</si>
  <si>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</si>
  <si>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</si>
  <si>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</si>
  <si>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</si>
  <si>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</si>
  <si>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</si>
  <si>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</si>
  <si>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</si>
  <si>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</si>
  <si>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</si>
  <si>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</si>
  <si>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</si>
  <si>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</si>
  <si>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</si>
  <si>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</si>
  <si>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</si>
  <si>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</si>
  <si>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</si>
  <si>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</si>
  <si>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</si>
  <si>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</si>
  <si>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</si>
  <si>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</si>
  <si>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</si>
  <si>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</si>
  <si>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</si>
  <si>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</si>
  <si>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</si>
  <si>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</si>
  <si>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</si>
  <si>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</si>
  <si>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</si>
  <si>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</si>
  <si>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</si>
  <si>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</si>
  <si>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</si>
  <si>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</si>
  <si>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</si>
  <si>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</si>
  <si>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</si>
  <si>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</si>
  <si>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</si>
  <si>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</si>
  <si>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</si>
  <si>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</si>
  <si>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</si>
  <si>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</si>
  <si>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</si>
  <si>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</si>
  <si>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</si>
  <si>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</si>
  <si>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</si>
  <si>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</si>
  <si>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</si>
  <si>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</si>
  <si>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</si>
  <si>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</si>
  <si>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</si>
  <si>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</si>
  <si>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</si>
  <si>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</si>
  <si>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</si>
  <si>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</si>
  <si>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</si>
  <si>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</si>
  <si>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</si>
  <si>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</si>
  <si>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</si>
  <si>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</si>
  <si>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</si>
  <si>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</si>
  <si>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</si>
  <si>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</si>
  <si>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</si>
  <si>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</si>
  <si>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</si>
  <si>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</si>
  <si>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</si>
  <si>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</si>
  <si>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</si>
  <si>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</si>
  <si>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</si>
  <si>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</si>
  <si>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</si>
  <si>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</si>
  <si>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</si>
  <si>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</si>
  <si>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</si>
  <si>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</si>
  <si>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</si>
  <si>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</si>
  <si>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</si>
  <si>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</si>
  <si>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</si>
  <si>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</si>
  <si>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</si>
  <si>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</si>
  <si>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</si>
  <si>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</si>
  <si>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</si>
  <si>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</si>
  <si>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</si>
  <si>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</si>
  <si>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</si>
  <si>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</si>
  <si>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</si>
  <si>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</si>
  <si>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</si>
  <si>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</si>
  <si>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</si>
  <si>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</si>
  <si>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</si>
  <si>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</si>
  <si>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</si>
  <si>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</si>
  <si>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</si>
  <si>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</si>
  <si>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</si>
  <si>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</si>
  <si>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</si>
  <si>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</si>
  <si>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</si>
  <si>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</si>
  <si>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</si>
  <si>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</si>
  <si>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</si>
  <si>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</si>
  <si>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</si>
  <si>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</si>
  <si>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</si>
  <si>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</si>
  <si>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</si>
  <si>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</si>
  <si>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</si>
  <si>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</si>
  <si>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</si>
  <si>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</si>
  <si>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</si>
  <si>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</si>
  <si>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</si>
  <si>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</si>
  <si>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</si>
  <si>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</si>
  <si>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</si>
  <si>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</si>
  <si>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</si>
  <si>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</si>
  <si>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</si>
  <si>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</si>
  <si>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</si>
  <si>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</si>
  <si>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</si>
  <si>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</si>
  <si>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</si>
  <si>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</si>
  <si>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</si>
  <si>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</si>
  <si>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</si>
  <si>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</si>
  <si>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</si>
  <si>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</si>
  <si>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</si>
  <si>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</si>
  <si>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</si>
  <si>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</si>
  <si>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</si>
  <si>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</si>
  <si>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</si>
  <si>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</si>
  <si>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</si>
  <si>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</si>
  <si>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</si>
  <si>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</si>
  <si>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</si>
  <si>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</si>
  <si>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</si>
  <si>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</si>
  <si>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</si>
  <si>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</si>
  <si>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</si>
  <si>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</si>
  <si>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</si>
  <si>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</si>
  <si>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</si>
  <si>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</si>
  <si>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</si>
  <si>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</si>
  <si>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</si>
  <si>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</si>
  <si>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</si>
  <si>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</si>
  <si>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</si>
  <si>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</si>
  <si>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</si>
  <si>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</si>
  <si>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</si>
  <si>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</si>
  <si>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</si>
  <si>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</si>
  <si>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</si>
  <si>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</si>
  <si>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</si>
  <si>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</si>
  <si>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</si>
  <si>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</si>
  <si>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</si>
  <si>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</si>
  <si>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</si>
  <si>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</si>
  <si>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</si>
  <si>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</si>
  <si>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</si>
  <si>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</si>
  <si>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</si>
  <si>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</si>
  <si>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</si>
  <si>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</si>
  <si>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</si>
  <si>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</si>
  <si>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</si>
  <si>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</si>
  <si>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</si>
  <si>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</si>
  <si>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</si>
  <si>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</si>
  <si>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</si>
  <si>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</si>
  <si>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</si>
  <si>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</si>
  <si>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</si>
  <si>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</si>
  <si>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</si>
  <si>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</si>
  <si>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</si>
  <si>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</si>
  <si>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</si>
  <si>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</si>
  <si>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</si>
  <si>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</si>
  <si>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</si>
  <si>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</si>
  <si>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</si>
  <si>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</si>
  <si>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</si>
  <si>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</si>
  <si>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</si>
  <si>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</si>
  <si>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</si>
  <si>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</si>
  <si>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</si>
  <si>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</si>
  <si>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</si>
  <si>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</si>
  <si>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</si>
  <si>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</si>
  <si>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</si>
  <si>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</si>
  <si>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</si>
  <si>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</si>
  <si>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</si>
  <si>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</si>
  <si>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</si>
  <si>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</si>
  <si>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</si>
  <si>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</si>
  <si>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</si>
  <si>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</si>
  <si>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</si>
  <si>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</si>
  <si>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</si>
  <si>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</si>
  <si>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</si>
  <si>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</si>
  <si>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</si>
  <si>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</si>
  <si>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</si>
  <si>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</si>
  <si>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</si>
  <si>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</si>
  <si>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</si>
  <si>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</si>
  <si>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</si>
  <si>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</si>
  <si>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</si>
  <si>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</si>
  <si>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</si>
  <si>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</si>
  <si>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</si>
  <si>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</si>
  <si>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</si>
  <si>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</si>
  <si>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</si>
  <si>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</si>
  <si>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</si>
  <si>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</si>
  <si>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</si>
  <si>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</si>
  <si>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</si>
  <si>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</si>
  <si>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</si>
  <si>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</si>
  <si>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</si>
  <si>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</si>
  <si>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</si>
  <si>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</si>
  <si>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</si>
  <si>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</si>
  <si>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</si>
  <si>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</si>
  <si>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</si>
  <si>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</si>
  <si>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</si>
  <si>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</si>
  <si>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</si>
  <si>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</si>
  <si>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</si>
  <si>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</si>
  <si>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</si>
  <si>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</si>
  <si>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</si>
  <si>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</si>
  <si>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</si>
  <si>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</si>
  <si>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</si>
  <si>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</si>
  <si>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</si>
  <si>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</si>
  <si>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</si>
  <si>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</si>
  <si>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</si>
  <si>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</si>
  <si>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</si>
  <si>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</si>
  <si>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</si>
  <si>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</si>
  <si>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</si>
  <si>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</si>
  <si>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</si>
  <si>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</si>
  <si>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</si>
  <si>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</si>
  <si>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</si>
  <si>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</si>
  <si>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</si>
  <si>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</si>
  <si>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</si>
  <si>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</si>
  <si>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</si>
  <si>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</si>
  <si>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</si>
  <si>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</si>
  <si>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</si>
  <si>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</si>
  <si>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</si>
  <si>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</si>
  <si>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</si>
  <si>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</si>
  <si>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</si>
  <si>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</si>
  <si>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</si>
  <si>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</si>
  <si>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</si>
  <si>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</si>
  <si>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</si>
  <si>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</si>
  <si>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</si>
  <si>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</si>
  <si>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</si>
  <si>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</si>
  <si>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</si>
  <si>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</si>
  <si>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</si>
  <si>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</si>
  <si>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</si>
  <si>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</si>
  <si>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</si>
  <si>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</si>
  <si>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</si>
  <si>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</si>
  <si>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</si>
  <si>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</si>
  <si>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</si>
  <si>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</si>
  <si>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</si>
  <si>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</si>
  <si>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</si>
  <si>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</si>
  <si>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</si>
  <si>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</si>
  <si>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</si>
  <si>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</si>
  <si>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</si>
  <si>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</si>
  <si>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</si>
  <si>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</si>
  <si>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</si>
  <si>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</si>
  <si>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</si>
  <si>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</si>
  <si>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</si>
  <si>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</si>
  <si>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</si>
  <si>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</si>
  <si>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</si>
  <si>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</si>
  <si>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</si>
  <si>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</si>
  <si>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</si>
  <si>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</si>
  <si>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</si>
  <si>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</si>
  <si>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</si>
  <si>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</si>
  <si>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</si>
  <si>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</si>
  <si>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</si>
  <si>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</si>
  <si>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</si>
  <si>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</si>
  <si>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</si>
  <si>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</si>
  <si>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</si>
  <si>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</si>
  <si>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</si>
  <si>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</si>
  <si>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</si>
  <si>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</si>
  <si>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</si>
  <si>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</si>
  <si>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</si>
  <si>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</si>
  <si>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</si>
  <si>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</si>
  <si>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</si>
  <si>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</si>
  <si>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</si>
  <si>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</si>
  <si>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</si>
  <si>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</si>
  <si>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</si>
  <si>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</si>
  <si>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</si>
  <si>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</si>
  <si>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</si>
  <si>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</si>
  <si>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</si>
  <si>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</si>
  <si>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</si>
  <si>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</si>
  <si>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</si>
  <si>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</si>
  <si>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</si>
  <si>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</si>
  <si>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</si>
  <si>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</si>
  <si>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</si>
  <si>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</si>
  <si>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</si>
  <si>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</si>
  <si>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</si>
  <si>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</si>
  <si>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</si>
  <si>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</si>
  <si>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</si>
  <si>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</si>
  <si>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</si>
  <si>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</si>
  <si>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</si>
  <si>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</si>
  <si>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</si>
  <si>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</si>
  <si>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</si>
  <si>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</si>
  <si>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</si>
  <si>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</si>
  <si>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</si>
  <si>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</si>
  <si>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</si>
  <si>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</si>
  <si>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</si>
  <si>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</si>
  <si>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</si>
  <si>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</si>
  <si>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</si>
  <si>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</si>
  <si>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</si>
  <si>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</si>
  <si>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</si>
  <si>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</si>
  <si>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</si>
  <si>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</si>
  <si>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</si>
  <si>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</si>
  <si>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</si>
  <si>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</si>
  <si>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</si>
  <si>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</si>
  <si>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</si>
  <si>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</si>
  <si>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</si>
  <si>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</si>
  <si>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</si>
  <si>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</si>
  <si>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</si>
  <si>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</si>
  <si>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</si>
  <si>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</si>
  <si>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</si>
  <si>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</si>
  <si>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</si>
  <si>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</si>
  <si>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</si>
  <si>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</si>
  <si>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</si>
  <si>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</si>
  <si>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</si>
  <si>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</si>
  <si>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</si>
  <si>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</si>
  <si>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</si>
  <si>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</si>
  <si>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</si>
  <si>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</si>
  <si>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</si>
  <si>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</si>
  <si>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</si>
  <si>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</si>
  <si>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</si>
  <si>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</si>
  <si>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</si>
  <si>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</si>
  <si>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</si>
  <si>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</si>
  <si>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</si>
  <si>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</si>
  <si>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</si>
  <si>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</si>
  <si>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</si>
  <si>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</si>
  <si>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</si>
  <si>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</si>
  <si>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</si>
  <si>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</si>
  <si>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</si>
  <si>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</si>
  <si>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</si>
  <si>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</si>
  <si>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</si>
  <si>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</si>
  <si>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</si>
  <si>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</si>
  <si>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</si>
  <si>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</si>
  <si>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</si>
  <si>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</si>
  <si>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</si>
  <si>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</si>
  <si>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</si>
  <si>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</si>
  <si>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</si>
  <si>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</si>
  <si>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</si>
  <si>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</si>
  <si>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</si>
  <si>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</si>
  <si>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</si>
  <si>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</si>
  <si>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</si>
  <si>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</si>
  <si>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</si>
  <si>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</si>
  <si>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</si>
  <si>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</si>
  <si>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</si>
  <si>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</si>
  <si>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</si>
  <si>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</si>
  <si>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</si>
  <si>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</si>
  <si>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</si>
  <si>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</si>
  <si>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</si>
  <si>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</si>
  <si>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</si>
  <si>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</si>
  <si>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</si>
  <si>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</si>
  <si>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</si>
  <si>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</si>
  <si>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</si>
  <si>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</si>
  <si>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</si>
  <si>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</si>
  <si>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</si>
  <si>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</si>
  <si>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</si>
  <si>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</si>
  <si>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</si>
  <si>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</si>
  <si>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</si>
  <si>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</si>
  <si>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</si>
  <si>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</si>
  <si>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</si>
  <si>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</si>
  <si>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</si>
  <si>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</si>
  <si>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</si>
  <si>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</si>
  <si>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</si>
  <si>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</si>
  <si>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</si>
  <si>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</si>
  <si>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</si>
  <si>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</si>
  <si>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</si>
  <si>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</si>
  <si>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</si>
  <si>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</si>
  <si>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</si>
  <si>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</si>
  <si>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</si>
  <si>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</si>
  <si>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</si>
  <si>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</si>
  <si>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</si>
  <si>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</si>
  <si>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</si>
  <si>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</si>
  <si>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</si>
  <si>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</si>
  <si>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</si>
  <si>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</si>
  <si>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</si>
  <si>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</si>
  <si>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</si>
  <si>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</si>
  <si>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</si>
  <si>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</si>
  <si>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</si>
  <si>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</si>
  <si>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</si>
  <si>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</si>
  <si>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</si>
  <si>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</si>
  <si>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</si>
  <si>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</si>
  <si>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</si>
  <si>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</si>
  <si>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</si>
  <si>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</si>
  <si>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</si>
  <si>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</si>
  <si>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</si>
  <si>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</si>
  <si>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</si>
  <si>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</si>
  <si>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</si>
  <si>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</si>
  <si>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</si>
  <si>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</si>
  <si>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</si>
  <si>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</si>
  <si>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</si>
  <si>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</si>
  <si>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</si>
  <si>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</si>
  <si>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</si>
  <si>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</si>
  <si>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</si>
  <si>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</si>
  <si>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</si>
  <si>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</si>
  <si>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</si>
  <si>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</si>
  <si>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</si>
  <si>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</si>
  <si>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</si>
  <si>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</si>
  <si>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</si>
  <si>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</si>
  <si>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</si>
  <si>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</si>
  <si>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</si>
  <si>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</si>
  <si>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</si>
  <si>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</si>
  <si>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</si>
  <si>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</si>
  <si>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</si>
  <si>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</si>
  <si>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</si>
  <si>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</si>
  <si>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</si>
  <si>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</si>
  <si>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</si>
  <si>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</si>
  <si>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</si>
  <si>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</si>
  <si>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</si>
  <si>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</si>
  <si>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</si>
  <si>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</si>
  <si>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</si>
  <si>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</si>
  <si>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</si>
  <si>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</si>
  <si>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</si>
  <si>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</si>
  <si>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</si>
  <si>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</si>
  <si>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</si>
  <si>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</si>
  <si>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</si>
  <si>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</si>
  <si>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</si>
  <si>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</si>
  <si>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</si>
  <si>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</si>
  <si>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</si>
  <si>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</si>
  <si>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</si>
  <si>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</si>
  <si>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</si>
  <si>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</si>
  <si>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</si>
  <si>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</si>
  <si>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</si>
  <si>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</si>
  <si>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</si>
  <si>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</si>
  <si>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</si>
  <si>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</si>
  <si>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</si>
  <si>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</si>
  <si>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</si>
  <si>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</si>
  <si>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</si>
  <si>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</si>
  <si>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</si>
  <si>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</si>
  <si>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</si>
  <si>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</si>
  <si>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</si>
  <si>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</si>
  <si>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</si>
  <si>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</si>
  <si>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</si>
  <si>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</si>
  <si>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</si>
  <si>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</si>
  <si>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</si>
  <si>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</si>
  <si>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</si>
  <si>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</si>
  <si>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</si>
  <si>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</si>
  <si>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</si>
  <si>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</si>
  <si>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</si>
  <si>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</si>
  <si>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</si>
  <si>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</si>
  <si>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</si>
  <si>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</si>
  <si>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</si>
  <si>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</si>
  <si>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</si>
  <si>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</si>
  <si>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</si>
  <si>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</si>
  <si>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</si>
  <si>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</si>
  <si>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</si>
  <si>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</si>
  <si>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</si>
  <si>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</si>
  <si>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</si>
  <si>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</si>
  <si>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</si>
  <si>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</si>
  <si>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</si>
  <si>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</si>
  <si>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</si>
  <si>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</si>
  <si>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</si>
  <si>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</si>
  <si>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</si>
  <si>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</si>
  <si>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</si>
  <si>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</si>
  <si>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</si>
  <si>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</si>
  <si>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</si>
  <si>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</si>
  <si>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</si>
  <si>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</si>
  <si>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</si>
  <si>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</si>
  <si>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</si>
  <si>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</si>
  <si>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</si>
  <si>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</si>
  <si>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</si>
  <si>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</si>
  <si>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</si>
  <si>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</si>
  <si>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</si>
  <si>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</si>
  <si>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</si>
  <si>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</si>
  <si>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</si>
  <si>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</si>
  <si>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</si>
  <si>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</si>
  <si>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</si>
  <si>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</si>
  <si>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</si>
  <si>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</si>
  <si>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</si>
  <si>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</si>
  <si>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</si>
  <si>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</si>
  <si>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</si>
  <si>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</si>
  <si>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</si>
  <si>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</si>
  <si>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</si>
  <si>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</si>
  <si>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</si>
  <si>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</si>
  <si>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</si>
  <si>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</si>
  <si>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</si>
  <si>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</si>
  <si>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</si>
  <si>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</si>
  <si>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</si>
  <si>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</si>
  <si>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</si>
  <si>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</si>
  <si>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</si>
  <si>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</si>
  <si>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</si>
  <si>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</si>
  <si>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</si>
  <si>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</si>
  <si>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</si>
  <si>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</si>
  <si>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</si>
  <si>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</si>
  <si>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</si>
  <si>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</si>
  <si>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</si>
  <si>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</si>
  <si>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</si>
  <si>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</si>
  <si>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</si>
  <si>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</si>
  <si>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</si>
  <si>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</si>
  <si>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</si>
  <si>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</si>
  <si>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</si>
  <si>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</si>
  <si>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</si>
  <si>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</si>
  <si>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</si>
  <si>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</si>
  <si>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</si>
  <si>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</si>
  <si>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</si>
  <si>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</si>
  <si>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</si>
  <si>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</si>
  <si>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</si>
  <si>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</si>
  <si>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</si>
  <si>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</si>
  <si>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</si>
  <si>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</si>
  <si>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</si>
  <si>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</si>
  <si>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</si>
  <si>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</si>
  <si>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</si>
  <si>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</si>
  <si>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</si>
  <si>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</si>
  <si>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</si>
  <si>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</si>
  <si>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</si>
  <si>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</si>
  <si>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</si>
  <si>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</si>
  <si>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</si>
  <si>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</si>
  <si>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</si>
  <si>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</si>
  <si>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</si>
  <si>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</si>
  <si>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</si>
  <si>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</si>
  <si>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</si>
  <si>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</si>
  <si>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</si>
  <si>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</si>
  <si>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</si>
  <si>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</si>
  <si>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</si>
  <si>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</si>
  <si>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</si>
  <si>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</si>
  <si>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</si>
  <si>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</si>
  <si>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</si>
  <si>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</si>
  <si>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</si>
  <si>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</si>
  <si>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</si>
  <si>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</si>
  <si>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</si>
  <si>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</si>
  <si>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</si>
  <si>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</si>
  <si>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</si>
  <si>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</si>
  <si>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</si>
  <si>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</si>
  <si>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</si>
  <si>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</si>
  <si>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</si>
  <si>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</si>
  <si>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</si>
  <si>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</si>
  <si>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</si>
  <si>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</si>
  <si>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</si>
  <si>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</si>
  <si>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</si>
  <si>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</si>
  <si>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</si>
  <si>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</si>
  <si>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</si>
  <si>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</si>
  <si>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</si>
  <si>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</si>
  <si>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</si>
  <si>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</si>
  <si>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</si>
  <si>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</si>
  <si>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</si>
  <si>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</si>
  <si>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</si>
  <si>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</si>
  <si>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</si>
  <si>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</si>
  <si>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</si>
  <si>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</si>
  <si>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</si>
  <si>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</si>
  <si>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</si>
  <si>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</si>
  <si>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</si>
  <si>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</si>
  <si>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</si>
  <si>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</si>
  <si>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</si>
  <si>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</si>
  <si>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</si>
  <si>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</si>
  <si>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</si>
  <si>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</si>
  <si>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</si>
  <si>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</si>
  <si>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</si>
  <si>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</si>
  <si>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</si>
  <si>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</si>
  <si>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</si>
  <si>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</si>
  <si>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</si>
  <si>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</si>
  <si>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</si>
  <si>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</si>
  <si>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</si>
  <si>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</si>
  <si>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</si>
  <si>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</si>
  <si>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</si>
  <si>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</si>
  <si>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</si>
  <si>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</si>
  <si>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</si>
  <si>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</si>
  <si>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</si>
  <si>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</si>
  <si>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</si>
  <si>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</si>
  <si>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</si>
  <si>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</si>
  <si>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</si>
  <si>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</si>
  <si>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</si>
  <si>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</si>
  <si>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</si>
  <si>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</si>
  <si>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</si>
  <si>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</si>
  <si>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</si>
  <si>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</si>
  <si>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</si>
  <si>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</si>
  <si>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</si>
  <si>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</si>
  <si>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</si>
  <si>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</si>
  <si>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</si>
  <si>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</si>
  <si>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</si>
  <si>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</si>
  <si>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</si>
  <si>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</si>
  <si>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</si>
  <si>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</si>
  <si>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</si>
  <si>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</si>
  <si>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</si>
  <si>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</si>
  <si>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</si>
  <si>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</si>
  <si>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</si>
  <si>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</si>
  <si>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</si>
  <si>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</si>
  <si>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</si>
  <si>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</si>
  <si>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</si>
  <si>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</si>
  <si>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</si>
  <si>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</si>
  <si>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</si>
  <si>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</si>
  <si>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</si>
  <si>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</si>
  <si>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</si>
  <si>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</si>
  <si>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</si>
  <si>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</si>
  <si>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</si>
  <si>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</si>
  <si>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</si>
  <si>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</si>
  <si>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</si>
  <si>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</si>
  <si>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</si>
  <si>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</si>
  <si>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</si>
  <si>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</si>
  <si>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</si>
  <si>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</si>
  <si>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</si>
  <si>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</si>
  <si>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</si>
  <si>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</si>
  <si>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</si>
  <si>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</si>
  <si>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</si>
  <si>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</si>
  <si>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</si>
  <si>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</si>
  <si>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</si>
  <si>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</si>
  <si>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</si>
  <si>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</si>
  <si>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</si>
  <si>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</si>
  <si>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</si>
  <si>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</si>
  <si>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</si>
  <si>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</si>
  <si>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</si>
  <si>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</si>
  <si>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</si>
  <si>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</si>
  <si>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</si>
  <si>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</si>
  <si>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</si>
  <si>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</si>
  <si>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</si>
  <si>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</si>
  <si>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</si>
  <si>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</si>
  <si>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</si>
  <si>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</si>
  <si>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</si>
  <si>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</si>
  <si>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</si>
  <si>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</si>
  <si>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</si>
  <si>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</si>
  <si>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</si>
  <si>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</si>
  <si>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</si>
  <si>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</si>
  <si>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</si>
  <si>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</si>
  <si>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</si>
  <si>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</si>
  <si>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</si>
  <si>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</si>
  <si>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</si>
  <si>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</si>
  <si>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</si>
  <si>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</si>
  <si>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</si>
  <si>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</si>
  <si>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</si>
  <si>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</si>
  <si>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</si>
  <si>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</si>
  <si>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</si>
  <si>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</si>
  <si>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</si>
  <si>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</si>
  <si>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</si>
  <si>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</si>
  <si>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</si>
  <si>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</si>
  <si>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</si>
  <si>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</si>
  <si>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</si>
  <si>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</si>
  <si>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</si>
  <si>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</si>
  <si>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</si>
  <si>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</si>
  <si>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</si>
  <si>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</si>
  <si>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</si>
  <si>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</si>
  <si>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</si>
  <si>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</si>
  <si>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</si>
  <si>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</si>
  <si>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</si>
  <si>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</si>
  <si>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</si>
  <si>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</si>
  <si>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</si>
  <si>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</si>
  <si>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</si>
  <si>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</si>
  <si>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</si>
  <si>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</si>
  <si>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</si>
  <si>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</si>
  <si>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</si>
  <si>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</si>
  <si>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</si>
  <si>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</si>
  <si>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</si>
  <si>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</si>
  <si>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</si>
  <si>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</si>
  <si>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</si>
  <si>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</si>
  <si>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</si>
  <si>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</si>
  <si>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</si>
  <si>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</si>
  <si>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</si>
  <si>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</si>
  <si>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</si>
  <si>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</si>
  <si>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</si>
  <si>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</si>
  <si>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</si>
  <si>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</si>
  <si>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</si>
  <si>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</si>
  <si>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</si>
  <si>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</si>
  <si>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</si>
  <si>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</si>
  <si>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</si>
  <si>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</si>
  <si>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</si>
  <si>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</si>
  <si>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</si>
  <si>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</si>
  <si>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</si>
  <si>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</si>
  <si>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</si>
  <si>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</si>
  <si>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</si>
  <si>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</si>
  <si>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</si>
  <si>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</si>
  <si>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</si>
  <si>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</si>
  <si>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</si>
  <si>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</si>
  <si>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</si>
  <si>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</si>
  <si>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</si>
  <si>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</si>
  <si>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</si>
  <si>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</si>
  <si>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</si>
  <si>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</si>
  <si>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</si>
  <si>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</si>
  <si>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</si>
  <si>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</si>
  <si>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</si>
  <si>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</si>
  <si>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</si>
  <si>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</si>
  <si>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</si>
  <si>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</si>
  <si>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</si>
  <si>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</si>
  <si>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</si>
  <si>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</si>
  <si>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</si>
  <si>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</si>
  <si>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</si>
  <si>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</si>
  <si>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</si>
  <si>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</si>
  <si>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</si>
  <si>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</si>
  <si>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</si>
  <si>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</si>
  <si>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</si>
  <si>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</si>
  <si>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</si>
  <si>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</si>
  <si>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</si>
  <si>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</si>
  <si>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</si>
  <si>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</si>
  <si>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</si>
  <si>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</si>
  <si>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</si>
  <si>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</si>
  <si>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</si>
  <si>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</si>
  <si>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</si>
  <si>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</si>
  <si>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</si>
  <si>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</si>
  <si>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</si>
  <si>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</si>
  <si>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</si>
  <si>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</si>
  <si>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</si>
  <si>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</si>
  <si>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</si>
  <si>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</si>
  <si>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</si>
  <si>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</si>
  <si>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</si>
  <si>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</si>
  <si>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</si>
  <si>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</si>
  <si>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</si>
  <si>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</si>
  <si>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</si>
  <si>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</si>
  <si>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</si>
  <si>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</si>
  <si>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</si>
  <si>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</si>
  <si>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</si>
  <si>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</si>
  <si>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</si>
  <si>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</si>
  <si>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</si>
  <si>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</si>
  <si>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</si>
  <si>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</si>
  <si>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</si>
  <si>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</si>
  <si>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</si>
  <si>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</si>
  <si>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</si>
  <si>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</si>
  <si>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</si>
  <si>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</si>
  <si>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</si>
  <si>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</si>
  <si>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</si>
  <si>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</si>
  <si>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</si>
  <si>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</si>
  <si>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</si>
  <si>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</si>
  <si>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</si>
  <si>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</si>
  <si>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</si>
  <si>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</si>
  <si>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</si>
  <si>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</si>
  <si>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</si>
  <si>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</si>
  <si>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</si>
  <si>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</si>
  <si>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</si>
  <si>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</si>
  <si>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</si>
  <si>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</si>
  <si>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</si>
  <si>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</si>
  <si>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</si>
  <si>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</si>
  <si>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</si>
  <si>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</si>
  <si>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</si>
  <si>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</si>
  <si>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</si>
  <si>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</si>
  <si>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</si>
  <si>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</si>
  <si>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</si>
  <si>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</si>
  <si>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</si>
  <si>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</si>
  <si>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</si>
  <si>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</si>
  <si>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</si>
  <si>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</si>
  <si>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</si>
  <si>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</si>
  <si>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</si>
  <si>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</si>
  <si>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</si>
  <si>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</si>
  <si>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</si>
  <si>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</si>
  <si>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</si>
  <si>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</si>
  <si>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</si>
  <si>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</si>
  <si>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</si>
  <si>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</si>
  <si>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</si>
  <si>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</si>
  <si>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</si>
  <si>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</si>
  <si>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</si>
  <si>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</si>
  <si>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</si>
  <si>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</si>
  <si>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</si>
  <si>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</si>
  <si>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</si>
  <si>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</si>
  <si>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</si>
  <si>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</si>
  <si>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</si>
  <si>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</si>
  <si>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</si>
  <si>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</si>
  <si>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</si>
  <si>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</si>
  <si>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</si>
  <si>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</si>
  <si>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</si>
  <si>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</si>
  <si>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</si>
  <si>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</si>
  <si>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</si>
  <si>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</si>
  <si>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</si>
  <si>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</si>
  <si>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</si>
  <si>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</si>
  <si>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</si>
  <si>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</si>
  <si>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</si>
  <si>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</si>
  <si>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</si>
  <si>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</si>
  <si>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</si>
  <si>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</si>
  <si>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</si>
  <si>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</si>
  <si>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</si>
  <si>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</si>
  <si>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</si>
  <si>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</si>
  <si>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</si>
  <si>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</si>
  <si>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</si>
  <si>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</si>
  <si>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</si>
  <si>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</si>
  <si>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</si>
  <si>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</si>
  <si>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</si>
  <si>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</si>
  <si>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</si>
  <si>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</si>
  <si>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</si>
  <si>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</si>
  <si>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</si>
  <si>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</si>
  <si>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</si>
  <si>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</si>
  <si>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</si>
  <si>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</si>
  <si>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</si>
  <si>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</si>
  <si>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</si>
  <si>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</si>
  <si>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</si>
  <si>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</si>
  <si>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</si>
  <si>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</si>
  <si>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</si>
  <si>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</si>
  <si>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</si>
  <si>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</si>
  <si>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</si>
  <si>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</si>
  <si>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</si>
  <si>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</si>
  <si>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</si>
  <si>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</si>
  <si>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</si>
  <si>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</si>
  <si>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</si>
  <si>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</si>
  <si>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</si>
  <si>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</si>
  <si>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</si>
  <si>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</si>
  <si>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</si>
  <si>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</si>
  <si>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</si>
  <si>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</si>
  <si>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</si>
  <si>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</si>
  <si>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</si>
  <si>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</si>
  <si>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</si>
  <si>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</si>
  <si>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</si>
  <si>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</si>
  <si>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</si>
  <si>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</si>
  <si>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</si>
  <si>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</si>
  <si>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</si>
  <si>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</si>
  <si>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</si>
  <si>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</si>
  <si>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</si>
  <si>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</si>
  <si>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</si>
  <si>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</si>
  <si>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</si>
  <si>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</si>
  <si>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</si>
  <si>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</si>
  <si>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</si>
  <si>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</si>
  <si>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</si>
  <si>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</si>
  <si>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</si>
  <si>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</si>
  <si>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</si>
  <si>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</si>
  <si>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</si>
  <si>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</si>
  <si>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</si>
  <si>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</si>
  <si>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</si>
  <si>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</si>
  <si>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</si>
  <si>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</si>
  <si>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</si>
  <si>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</si>
  <si>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</si>
  <si>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</si>
  <si>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</si>
  <si>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</si>
  <si>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</si>
  <si>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</si>
  <si>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</si>
  <si>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</si>
  <si>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</si>
  <si>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</si>
  <si>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</si>
  <si>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</si>
  <si>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</si>
  <si>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</si>
  <si>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</si>
  <si>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</si>
  <si>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</si>
  <si>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</si>
  <si>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</si>
  <si>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</si>
  <si>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</si>
  <si>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</si>
  <si>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</si>
  <si>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</si>
  <si>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</si>
  <si>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</si>
  <si>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</si>
  <si>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</si>
  <si>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</si>
  <si>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</si>
  <si>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</si>
  <si>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</si>
  <si>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</si>
  <si>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</si>
  <si>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</si>
  <si>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</si>
  <si>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</si>
  <si>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</si>
  <si>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</si>
  <si>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</si>
  <si>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</si>
  <si>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</si>
  <si>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</si>
  <si>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</si>
  <si>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</si>
  <si>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</si>
  <si>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</si>
  <si>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</si>
  <si>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</si>
  <si>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</si>
  <si>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</si>
  <si>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</si>
  <si>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</si>
  <si>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</si>
  <si>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</si>
  <si>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</si>
  <si>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</si>
  <si>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</si>
  <si>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</si>
  <si>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</si>
  <si>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</si>
  <si>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</si>
  <si>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</si>
  <si>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</si>
  <si>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</si>
  <si>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</si>
  <si>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</si>
  <si>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</si>
  <si>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</si>
  <si>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</si>
  <si>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</si>
  <si>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</si>
  <si>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</si>
  <si>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</si>
  <si>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</si>
  <si>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</si>
  <si>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</si>
  <si>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</si>
  <si>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</si>
  <si>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</si>
  <si>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</si>
  <si>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</si>
  <si>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</si>
  <si>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</si>
  <si>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</si>
  <si>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</si>
  <si>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</si>
  <si>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</si>
  <si>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</si>
  <si>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</si>
  <si>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</si>
  <si>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</si>
  <si>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</si>
  <si>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</si>
  <si>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</si>
  <si>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</si>
  <si>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</si>
  <si>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</si>
  <si>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</si>
  <si>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</si>
  <si>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</si>
  <si>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</si>
  <si>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</si>
  <si>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</si>
  <si>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</si>
  <si>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</si>
  <si>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</si>
  <si>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</si>
  <si>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</si>
  <si>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</si>
  <si>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</si>
  <si>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</si>
  <si>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</si>
  <si>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</si>
  <si>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</si>
  <si>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</si>
  <si>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</si>
  <si>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</si>
  <si>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</si>
  <si>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</si>
  <si>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</si>
  <si>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</si>
  <si>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</si>
  <si>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</si>
  <si>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</si>
  <si>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</si>
  <si>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</si>
  <si>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</si>
  <si>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</si>
  <si>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</si>
  <si>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</si>
  <si>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</si>
  <si>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</si>
  <si>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</si>
  <si>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</si>
  <si>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</si>
  <si>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</si>
  <si>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</si>
  <si>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</si>
  <si>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</si>
  <si>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</si>
  <si>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</si>
  <si>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</si>
  <si>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</si>
  <si>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</si>
  <si>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</si>
  <si>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</si>
  <si>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</si>
  <si>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</si>
  <si>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</si>
  <si>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</si>
  <si>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</si>
  <si>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</si>
  <si>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</si>
  <si>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</si>
  <si>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</si>
  <si>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</si>
  <si>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</si>
  <si>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</si>
  <si>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</si>
  <si>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</si>
  <si>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</si>
  <si>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</si>
  <si>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</si>
  <si>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</si>
  <si>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</si>
  <si>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</si>
  <si>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</si>
  <si>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</si>
  <si>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</si>
  <si>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</si>
  <si>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</si>
  <si>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</si>
  <si>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</si>
  <si>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</si>
  <si>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</si>
  <si>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</si>
  <si>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</si>
  <si>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</si>
  <si>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</si>
  <si>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</si>
  <si>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</si>
  <si>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</si>
  <si>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</si>
  <si>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</si>
  <si>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</si>
  <si>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</si>
  <si>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</si>
  <si>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</si>
  <si>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</si>
  <si>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</si>
  <si>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</si>
  <si>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</si>
  <si>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</si>
  <si>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</si>
  <si>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</si>
  <si>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</si>
  <si>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</si>
  <si>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</si>
  <si>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</si>
  <si>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</si>
  <si>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</si>
  <si>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</si>
  <si>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</si>
  <si>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</si>
  <si>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</si>
  <si>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</si>
  <si>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</si>
  <si>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</si>
  <si>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</si>
  <si>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</si>
  <si>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</si>
  <si>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</si>
  <si>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</si>
  <si>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</si>
  <si>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</si>
  <si>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</si>
  <si>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</si>
  <si>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</si>
  <si>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</si>
  <si>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</si>
  <si>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</si>
  <si>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</si>
  <si>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</si>
  <si>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</si>
  <si>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</si>
  <si>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</si>
  <si>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</si>
  <si>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</si>
  <si>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</si>
  <si>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</si>
  <si>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</si>
  <si>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</si>
  <si>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</si>
  <si>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</si>
  <si>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</si>
  <si>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</si>
  <si>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</si>
  <si>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</si>
  <si>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</si>
  <si>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</si>
  <si>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</si>
  <si>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</si>
  <si>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</si>
  <si>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</si>
  <si>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</si>
  <si>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</si>
  <si>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</si>
  <si>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</si>
  <si>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</si>
  <si>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</si>
  <si>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</si>
  <si>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</si>
  <si>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</si>
  <si>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</si>
  <si>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</si>
  <si>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</si>
  <si>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</si>
  <si>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</si>
  <si>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</si>
  <si>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</si>
  <si>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</si>
  <si>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</si>
  <si>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</si>
  <si>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</si>
  <si>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</si>
  <si>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</si>
  <si>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</si>
  <si>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</si>
  <si>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</si>
  <si>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</si>
  <si>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</si>
  <si>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</si>
  <si>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</si>
  <si>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</si>
  <si>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</si>
  <si>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</si>
  <si>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</si>
  <si>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</si>
  <si>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</si>
  <si>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</si>
  <si>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</si>
  <si>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</si>
  <si>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</si>
  <si>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</si>
  <si>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</si>
  <si>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</si>
  <si>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</si>
  <si>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</si>
  <si>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</si>
  <si>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</si>
  <si>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</si>
  <si>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</si>
  <si>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</si>
  <si>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</si>
  <si>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</si>
  <si>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</si>
  <si>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</si>
  <si>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</si>
  <si>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</si>
  <si>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</si>
  <si>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</si>
  <si>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</si>
  <si>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</si>
  <si>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</si>
  <si>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</si>
  <si>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</si>
  <si>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</si>
  <si>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</si>
  <si>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</si>
  <si>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</si>
  <si>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</si>
  <si>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</si>
  <si>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</si>
  <si>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</si>
  <si>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</si>
  <si>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</si>
  <si>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</si>
  <si>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</si>
  <si>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</si>
  <si>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</si>
  <si>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</si>
  <si>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</si>
  <si>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</si>
  <si>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</si>
  <si>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</si>
  <si>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</si>
  <si>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</si>
  <si>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</si>
  <si>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</si>
  <si>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</si>
  <si>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</si>
  <si>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</si>
  <si>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</si>
  <si>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</si>
  <si>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</si>
  <si>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</si>
  <si>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</si>
  <si>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</si>
  <si>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</si>
  <si>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</si>
  <si>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</si>
  <si>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</si>
  <si>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</si>
  <si>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</si>
  <si>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</si>
  <si>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</si>
  <si>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</si>
  <si>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</si>
  <si>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</si>
  <si>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</si>
  <si>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</si>
  <si>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</si>
  <si>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</si>
  <si>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</si>
  <si>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</si>
  <si>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</si>
  <si>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</si>
  <si>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</si>
  <si>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</si>
  <si>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</si>
  <si>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</si>
  <si>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</si>
  <si>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</si>
  <si>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</si>
  <si>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</si>
  <si>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</si>
  <si>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</si>
  <si>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</si>
  <si>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</si>
  <si>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</si>
  <si>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</si>
  <si>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</si>
  <si>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</si>
  <si>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</si>
  <si>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</si>
  <si>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</si>
  <si>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</si>
  <si>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</si>
  <si>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</si>
  <si>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</si>
  <si>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</si>
  <si>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</si>
  <si>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</si>
  <si>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</si>
  <si>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</si>
  <si>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</si>
  <si>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</si>
  <si>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</si>
  <si>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</si>
  <si>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</si>
  <si>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</si>
  <si>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</si>
  <si>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</si>
  <si>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</si>
  <si>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</si>
  <si>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</si>
  <si>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</si>
  <si>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</si>
  <si>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</si>
  <si>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</si>
  <si>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</si>
  <si>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</si>
  <si>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</si>
  <si>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</si>
  <si>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</si>
  <si>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</si>
  <si>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</si>
  <si>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</si>
  <si>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</si>
  <si>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</si>
  <si>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</si>
  <si>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</si>
  <si>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</si>
  <si>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</si>
  <si>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</si>
  <si>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</si>
  <si>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</si>
  <si>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</si>
  <si>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</si>
  <si>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</si>
  <si>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</si>
  <si>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</si>
  <si>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</si>
  <si>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</si>
  <si>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</si>
  <si>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</si>
  <si>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</si>
  <si>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</si>
  <si>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</si>
  <si>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</si>
  <si>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</si>
  <si>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</si>
  <si>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</si>
  <si>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</si>
  <si>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</si>
  <si>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</si>
  <si>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</si>
  <si>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</si>
  <si>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</si>
  <si>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</si>
  <si>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</si>
  <si>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</si>
  <si>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</si>
  <si>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</si>
  <si>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</si>
  <si>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</si>
  <si>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</si>
  <si>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</si>
  <si>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</si>
  <si>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</si>
  <si>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</si>
  <si>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</si>
  <si>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</si>
  <si>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</si>
  <si>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</si>
  <si>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</si>
  <si>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</si>
  <si>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</si>
  <si>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</si>
  <si>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</si>
  <si>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</si>
  <si>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</si>
  <si>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</si>
  <si>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</si>
  <si>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</si>
  <si>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</si>
  <si>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</si>
  <si>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</si>
  <si>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</si>
  <si>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</si>
  <si>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</si>
  <si>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</si>
  <si>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</si>
  <si>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</si>
  <si>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</si>
  <si>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</si>
  <si>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</si>
  <si>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</si>
  <si>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</si>
  <si>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</si>
  <si>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</si>
  <si>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</si>
  <si>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</si>
  <si>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</si>
  <si>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</si>
  <si>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</si>
  <si>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</si>
  <si>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</si>
  <si>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</si>
  <si>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</si>
  <si>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</si>
  <si>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</si>
  <si>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</si>
  <si>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</si>
  <si>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</si>
  <si>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</si>
  <si>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</si>
  <si>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</si>
  <si>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</si>
  <si>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</si>
  <si>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</si>
  <si>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</si>
  <si>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</si>
  <si>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</si>
  <si>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</si>
  <si>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</si>
  <si>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</si>
  <si>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</si>
  <si>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</si>
  <si>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</si>
  <si>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</si>
  <si>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</si>
  <si>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</si>
  <si>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</si>
  <si>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</si>
  <si>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</si>
  <si>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</si>
  <si>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</si>
  <si>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</si>
  <si>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</si>
  <si>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</si>
  <si>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</si>
  <si>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</si>
  <si>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</si>
  <si>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</si>
  <si>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</si>
  <si>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</si>
  <si>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</si>
  <si>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</si>
  <si>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</si>
  <si>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</si>
  <si>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</si>
  <si>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</si>
  <si>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</si>
  <si>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</si>
  <si>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</si>
  <si>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</si>
  <si>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</si>
  <si>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</si>
  <si>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</si>
  <si>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</si>
  <si>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</si>
  <si>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</si>
  <si>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</si>
  <si>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</si>
  <si>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</si>
  <si>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</si>
  <si>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</si>
  <si>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</si>
  <si>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</si>
  <si>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</si>
  <si>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</si>
  <si>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</si>
  <si>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</si>
  <si>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</si>
  <si>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</si>
  <si>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</si>
  <si>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</si>
  <si>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</si>
  <si>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</si>
  <si>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</si>
  <si>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</si>
  <si>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</si>
  <si>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</si>
  <si>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</si>
  <si>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</si>
  <si>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</si>
  <si>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</si>
  <si>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</si>
  <si>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</si>
  <si>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</si>
  <si>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</si>
  <si>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</si>
  <si>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</si>
  <si>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</si>
  <si>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</si>
  <si>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</si>
  <si>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</si>
  <si>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</si>
  <si>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</si>
  <si>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</si>
  <si>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</si>
  <si>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</si>
  <si>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</si>
  <si>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</si>
  <si>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</si>
  <si>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</si>
  <si>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</si>
  <si>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</si>
  <si>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</si>
  <si>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</si>
  <si>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</si>
  <si>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</si>
  <si>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</si>
  <si>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</si>
  <si>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</si>
  <si>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</si>
  <si>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</si>
  <si>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</si>
  <si>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</si>
  <si>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</si>
  <si>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</si>
  <si>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</si>
  <si>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</si>
  <si>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</si>
  <si>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</si>
  <si>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</si>
  <si>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</si>
  <si>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</si>
  <si>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</si>
  <si>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</si>
  <si>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</si>
  <si>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</si>
  <si>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</si>
  <si>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</si>
  <si>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</si>
  <si>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</si>
  <si>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</si>
  <si>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</si>
  <si>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</si>
  <si>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</si>
  <si>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</si>
  <si>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</si>
  <si>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</si>
  <si>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</si>
  <si>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</si>
  <si>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</si>
  <si>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</si>
  <si>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</si>
  <si>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</si>
  <si>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</si>
  <si>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</si>
  <si>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</si>
  <si>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</si>
  <si>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</si>
  <si>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</si>
  <si>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</si>
  <si>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</si>
  <si>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</si>
  <si>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</si>
  <si>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</si>
  <si>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</si>
  <si>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</si>
  <si>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</si>
  <si>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</si>
  <si>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</si>
  <si>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</si>
  <si>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</si>
  <si>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</si>
  <si>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</si>
  <si>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</si>
  <si>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</si>
  <si>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</si>
  <si>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</si>
  <si>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</si>
  <si>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</si>
  <si>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</si>
  <si>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</si>
  <si>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</si>
  <si>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</si>
  <si>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</si>
  <si>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</si>
  <si>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</si>
  <si>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</si>
  <si>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</si>
  <si>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</si>
  <si>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</si>
  <si>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</si>
  <si>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</si>
  <si>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</si>
  <si>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</si>
  <si>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</si>
  <si>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</si>
  <si>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</si>
  <si>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</si>
  <si>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</si>
  <si>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</si>
  <si>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</si>
  <si>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</si>
  <si>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</si>
  <si>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</si>
  <si>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</si>
  <si>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</si>
  <si>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</si>
  <si>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</si>
  <si>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</si>
  <si>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</si>
  <si>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</si>
  <si>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</si>
  <si>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</si>
  <si>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</si>
  <si>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</si>
  <si>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</si>
  <si>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</si>
  <si>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</si>
  <si>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</si>
  <si>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</si>
  <si>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</si>
  <si>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</si>
  <si>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</si>
  <si>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</si>
  <si>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</si>
  <si>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</si>
  <si>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</si>
  <si>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</si>
  <si>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</si>
  <si>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</si>
  <si>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</si>
  <si>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</si>
  <si>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</si>
  <si>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</si>
  <si>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</si>
  <si>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</si>
  <si>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</si>
  <si>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</si>
  <si>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</si>
  <si>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</si>
  <si>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</si>
  <si>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</si>
  <si>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</si>
  <si>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</si>
  <si>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</si>
  <si>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</si>
  <si>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</si>
  <si>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</si>
  <si>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</si>
  <si>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</si>
  <si>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</si>
  <si>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</si>
  <si>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</si>
  <si>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</si>
  <si>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</si>
  <si>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</si>
  <si>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</si>
  <si>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</si>
  <si>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</si>
  <si>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</si>
  <si>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</si>
  <si>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</si>
  <si>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</si>
  <si>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</si>
  <si>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</si>
  <si>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</si>
  <si>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</si>
  <si>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</si>
  <si>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</si>
  <si>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</si>
  <si>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</si>
  <si>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</si>
  <si>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</si>
  <si>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</si>
  <si>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</si>
  <si>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</si>
  <si>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</si>
  <si>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</si>
  <si>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</si>
  <si>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</si>
  <si>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</si>
  <si>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</si>
  <si>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</si>
  <si>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</si>
  <si>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</si>
  <si>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</si>
  <si>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</si>
  <si>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</si>
  <si>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</si>
  <si>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</si>
  <si>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</si>
  <si>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</si>
  <si>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</si>
  <si>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</si>
  <si>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</si>
  <si>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</si>
  <si>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</si>
  <si>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</si>
  <si>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</si>
  <si>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</si>
  <si>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</si>
  <si>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</si>
  <si>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</si>
  <si>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</si>
  <si>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</si>
  <si>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</si>
  <si>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</si>
  <si>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</si>
  <si>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</si>
  <si>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</si>
  <si>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</si>
  <si>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</si>
  <si>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</si>
  <si>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</si>
  <si>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</si>
  <si>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</si>
  <si>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</si>
  <si>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</si>
  <si>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</si>
  <si>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</si>
  <si>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</si>
  <si>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</si>
  <si>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</si>
  <si>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</si>
  <si>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</si>
  <si>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</si>
  <si>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</si>
  <si>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</si>
  <si>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</si>
  <si>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</si>
  <si>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</si>
  <si>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</si>
  <si>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</si>
  <si>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</si>
  <si>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</si>
  <si>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</si>
  <si>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</si>
  <si>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</si>
  <si>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</si>
  <si>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</si>
  <si>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</si>
  <si>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</si>
  <si>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</si>
  <si>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</si>
  <si>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</si>
  <si>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</si>
  <si>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</si>
  <si>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</si>
  <si>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</si>
  <si>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</si>
  <si>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</si>
  <si>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</si>
  <si>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</si>
  <si>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</si>
  <si>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</si>
  <si>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</si>
  <si>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</si>
  <si>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</si>
  <si>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</si>
  <si>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</si>
  <si>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</si>
  <si>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</si>
  <si>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</si>
  <si>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</si>
  <si>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</si>
  <si>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</si>
  <si>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</si>
  <si>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</si>
  <si>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</si>
  <si>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</si>
  <si>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</si>
  <si>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</si>
  <si>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</si>
  <si>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</si>
  <si>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</si>
  <si>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</si>
  <si>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</si>
  <si>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</si>
  <si>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</si>
  <si>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</si>
  <si>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</si>
  <si>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</si>
  <si>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</si>
  <si>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</si>
  <si>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</si>
  <si>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</si>
  <si>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</si>
  <si>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</si>
  <si>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</si>
  <si>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</si>
  <si>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</si>
  <si>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</si>
  <si>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</si>
  <si>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</si>
  <si>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</si>
  <si>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</si>
  <si>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</si>
  <si>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</si>
  <si>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</si>
  <si>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</si>
  <si>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</si>
  <si>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</si>
  <si>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</si>
  <si>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</si>
  <si>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</si>
  <si>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</si>
  <si>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</si>
  <si>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</si>
  <si>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</si>
  <si>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</si>
  <si>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</si>
  <si>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</si>
  <si>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</si>
  <si>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</si>
  <si>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</si>
  <si>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</si>
  <si>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</si>
  <si>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</si>
  <si>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</si>
  <si>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</si>
  <si>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</si>
  <si>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</si>
  <si>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</si>
  <si>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</si>
  <si>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</si>
  <si>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</si>
  <si>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</si>
  <si>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</si>
  <si>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</si>
  <si>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</si>
  <si>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</si>
  <si>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</si>
  <si>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</si>
  <si>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</si>
  <si>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</si>
  <si>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</si>
  <si>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</si>
  <si>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</si>
  <si>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</si>
  <si>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</si>
  <si>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</si>
  <si>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</si>
  <si>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</si>
  <si>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</si>
  <si>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</si>
  <si>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</si>
  <si>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</si>
  <si>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</si>
  <si>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</si>
  <si>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</si>
  <si>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</si>
  <si>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</si>
  <si>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</si>
  <si>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</si>
  <si>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</si>
  <si>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</si>
  <si>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</si>
  <si>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</si>
  <si>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</si>
  <si>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</si>
  <si>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</si>
  <si>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</si>
  <si>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</si>
  <si>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</si>
  <si>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</si>
  <si>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</si>
  <si>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</si>
  <si>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</si>
  <si>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</si>
  <si>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</si>
  <si>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</si>
  <si>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</si>
  <si>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</si>
  <si>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</si>
  <si>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</si>
  <si>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</si>
  <si>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</si>
  <si>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</si>
  <si>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</si>
  <si>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</si>
  <si>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</si>
  <si>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</si>
  <si>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</si>
  <si>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</si>
  <si>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</si>
  <si>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</si>
  <si>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</si>
  <si>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</si>
  <si>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</si>
  <si>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</si>
  <si>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</si>
  <si>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</si>
  <si>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</si>
  <si>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</si>
  <si>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</si>
  <si>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</si>
  <si>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</si>
  <si>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</si>
  <si>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</si>
  <si>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</si>
  <si>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</si>
  <si>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</si>
  <si>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</si>
  <si>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</si>
  <si>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</si>
  <si>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</si>
  <si>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</si>
  <si>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</si>
  <si>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</si>
  <si>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</si>
  <si>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</si>
  <si>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</si>
  <si>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</si>
  <si>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</si>
  <si>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</si>
  <si>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</si>
  <si>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</si>
  <si>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</si>
  <si>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</si>
  <si>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</si>
  <si>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</si>
  <si>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</si>
  <si>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</si>
  <si>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</si>
  <si>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</si>
  <si>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</si>
  <si>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</si>
  <si>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</si>
  <si>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</si>
  <si>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</si>
  <si>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</si>
  <si>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</si>
  <si>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</si>
  <si>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</si>
  <si>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</si>
  <si>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</si>
  <si>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</si>
  <si>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</si>
  <si>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</si>
  <si>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</si>
  <si>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</si>
  <si>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</si>
  <si>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</si>
  <si>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</si>
  <si>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</si>
  <si>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</si>
  <si>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</si>
  <si>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</si>
  <si>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</si>
  <si>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</si>
  <si>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</si>
  <si>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</si>
  <si>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</si>
  <si>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</si>
  <si>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</si>
  <si>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</si>
  <si>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</si>
  <si>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</si>
  <si>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</si>
  <si>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</si>
  <si>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</si>
  <si>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</si>
  <si>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</si>
  <si>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</si>
  <si>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</si>
  <si>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</si>
  <si>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</si>
  <si>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</si>
  <si>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</si>
  <si>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</si>
  <si>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</si>
  <si>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</si>
  <si>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</si>
  <si>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</si>
  <si>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</si>
  <si>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</si>
  <si>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</si>
  <si>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</si>
  <si>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</si>
  <si>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</si>
  <si>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</si>
  <si>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</si>
  <si>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</si>
  <si>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</si>
  <si>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</si>
  <si>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</si>
  <si>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</si>
  <si>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</si>
  <si>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</si>
  <si>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</si>
  <si>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</si>
  <si>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</si>
  <si>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</si>
  <si>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</si>
  <si>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</si>
  <si>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</si>
  <si>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</si>
  <si>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</si>
  <si>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</si>
  <si>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</si>
  <si>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</si>
  <si>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</si>
  <si>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</si>
  <si>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</si>
  <si>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</si>
  <si>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</si>
  <si>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</si>
  <si>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</si>
  <si>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</si>
  <si>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</si>
  <si>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</si>
  <si>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</si>
  <si>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</si>
  <si>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</si>
  <si>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</si>
  <si>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</si>
  <si>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</si>
  <si>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</si>
  <si>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</si>
  <si>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</si>
  <si>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</si>
  <si>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</si>
  <si>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</si>
  <si>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</si>
  <si>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</si>
  <si>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</si>
  <si>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</si>
  <si>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</si>
  <si>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</si>
  <si>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</si>
  <si>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</si>
  <si>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</si>
  <si>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</si>
  <si>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</si>
  <si>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</si>
  <si>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</si>
  <si>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</si>
  <si>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</si>
  <si>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</si>
  <si>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</si>
  <si>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</si>
  <si>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</si>
  <si>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</si>
  <si>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</si>
  <si>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</si>
  <si>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</si>
  <si>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</si>
  <si>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</si>
  <si>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</si>
  <si>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</si>
  <si>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</si>
  <si>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</si>
  <si>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</si>
  <si>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</si>
  <si>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</si>
  <si>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</si>
  <si>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</si>
  <si>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</si>
  <si>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</si>
  <si>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</si>
  <si>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</si>
  <si>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</si>
  <si>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</si>
  <si>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</si>
  <si>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</si>
  <si>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</si>
  <si>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</si>
  <si>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</si>
  <si>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</si>
  <si>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</si>
  <si>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</si>
  <si>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</si>
  <si>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</si>
  <si>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</si>
  <si>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</si>
  <si>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</si>
  <si>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</si>
  <si>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</si>
  <si>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</si>
  <si>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</si>
  <si>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</si>
  <si>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</si>
  <si>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</si>
  <si>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</si>
  <si>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</si>
  <si>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</si>
  <si>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</si>
  <si>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</si>
  <si>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</si>
  <si>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</si>
  <si>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</si>
  <si>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</si>
  <si>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</si>
  <si>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</si>
  <si>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</si>
  <si>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</si>
  <si>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</si>
  <si>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</si>
  <si>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</si>
  <si>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</si>
  <si>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</si>
  <si>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</si>
  <si>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</si>
  <si>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</si>
  <si>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</si>
  <si>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</si>
  <si>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</si>
  <si>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</si>
  <si>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</si>
  <si>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</si>
  <si>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</si>
  <si>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</si>
  <si>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</si>
  <si>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</si>
  <si>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</si>
  <si>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</si>
  <si>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</si>
  <si>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</si>
  <si>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</si>
  <si>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</si>
  <si>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</si>
  <si>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</si>
  <si>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</si>
  <si>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</si>
  <si>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</si>
  <si>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</si>
  <si>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</si>
  <si>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</si>
  <si>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</si>
  <si>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</si>
  <si>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</si>
  <si>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</si>
  <si>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</si>
  <si>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</si>
  <si>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</si>
  <si>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</si>
  <si>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</si>
  <si>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</si>
  <si>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</si>
  <si>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</si>
  <si>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</si>
  <si>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</si>
  <si>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</si>
  <si>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</si>
  <si>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</si>
  <si>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</si>
  <si>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</si>
  <si>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</si>
  <si>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</si>
  <si>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</si>
  <si>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</si>
  <si>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</si>
  <si>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</si>
  <si>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</si>
  <si>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</si>
  <si>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</si>
  <si>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</si>
  <si>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</si>
  <si>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</si>
  <si>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</si>
  <si>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</si>
  <si>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</si>
  <si>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</si>
  <si>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</si>
  <si>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</si>
  <si>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</si>
  <si>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</si>
  <si>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</si>
  <si>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</si>
  <si>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</si>
  <si>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</si>
  <si>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</si>
  <si>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</si>
  <si>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</si>
  <si>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</si>
  <si>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</si>
  <si>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</si>
  <si>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</si>
  <si>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</si>
  <si>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</si>
  <si>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</si>
  <si>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</si>
  <si>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</si>
  <si>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</si>
  <si>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</si>
  <si>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</si>
  <si>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</si>
  <si>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</si>
  <si>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</si>
  <si>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</si>
  <si>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</si>
  <si>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</si>
  <si>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</si>
  <si>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</si>
  <si>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</si>
  <si>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</si>
  <si>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</si>
  <si>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</si>
  <si>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</si>
  <si>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</si>
  <si>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</si>
  <si>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</si>
  <si>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</si>
  <si>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</si>
  <si>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</si>
  <si>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</si>
  <si>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</si>
  <si>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</si>
  <si>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</si>
  <si>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</si>
  <si>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</si>
  <si>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</si>
  <si>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</si>
  <si>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</si>
  <si>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</si>
  <si>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</si>
  <si>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</si>
  <si>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</si>
  <si>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</si>
  <si>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</si>
  <si>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</si>
  <si>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</si>
  <si>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</si>
  <si>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</si>
  <si>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</si>
  <si>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</si>
  <si>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</si>
  <si>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</si>
  <si>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</si>
  <si>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</si>
  <si>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</si>
  <si>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</si>
  <si>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</si>
  <si>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</si>
  <si>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</si>
  <si>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</si>
  <si>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</si>
  <si>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</si>
  <si>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</si>
  <si>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</si>
  <si>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</si>
  <si>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</si>
  <si>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</si>
  <si>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</si>
  <si>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</si>
  <si>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</si>
  <si>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</si>
  <si>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</si>
  <si>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</si>
  <si>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</si>
  <si>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</si>
  <si>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</si>
  <si>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</si>
  <si>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</si>
  <si>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</si>
  <si>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</si>
  <si>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</si>
  <si>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</si>
  <si>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</si>
  <si>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</si>
  <si>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</si>
  <si>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</si>
  <si>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</si>
  <si>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</si>
  <si>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</si>
  <si>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</si>
  <si>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</si>
  <si>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</si>
  <si>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</si>
  <si>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</si>
  <si>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</si>
  <si>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</si>
  <si>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</si>
  <si>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</si>
  <si>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</si>
  <si>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</si>
  <si>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</si>
  <si>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</si>
  <si>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</si>
  <si>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</si>
  <si>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</si>
  <si>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</si>
  <si>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</si>
  <si>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</si>
  <si>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</si>
  <si>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</si>
  <si>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</si>
  <si>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</si>
  <si>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</si>
  <si>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</si>
  <si>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</si>
  <si>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</si>
  <si>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</si>
  <si>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</si>
  <si>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</si>
  <si>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</si>
  <si>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</si>
  <si>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</si>
  <si>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</si>
  <si>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</si>
  <si>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</si>
  <si>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</si>
  <si>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</si>
  <si>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</si>
  <si>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</si>
  <si>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</si>
  <si>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</si>
  <si>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</si>
  <si>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</si>
  <si>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</si>
  <si>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</si>
  <si>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</si>
  <si>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</si>
  <si>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</si>
  <si>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</si>
  <si>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</si>
  <si>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</si>
  <si>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</si>
  <si>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</si>
  <si>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</si>
  <si>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</si>
  <si>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</si>
  <si>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</si>
  <si>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</si>
  <si>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</si>
  <si>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</si>
  <si>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</si>
  <si>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</si>
  <si>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</si>
  <si>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</si>
  <si>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</si>
  <si>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</si>
  <si>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</si>
  <si>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</si>
  <si>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</si>
  <si>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</si>
  <si>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</si>
  <si>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</si>
  <si>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</si>
  <si>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</si>
  <si>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</si>
  <si>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</si>
  <si>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</si>
  <si>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</si>
  <si>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</si>
  <si>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</si>
  <si>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</si>
  <si>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</si>
  <si>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</si>
  <si>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</si>
  <si>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</si>
  <si>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</si>
  <si>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</si>
  <si>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</si>
  <si>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</si>
  <si>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</si>
  <si>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</si>
  <si>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</si>
  <si>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</si>
  <si>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</si>
  <si>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</si>
  <si>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</si>
  <si>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</si>
  <si>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</si>
  <si>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</si>
  <si>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</si>
  <si>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</si>
  <si>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</si>
  <si>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</si>
  <si>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</si>
  <si>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</si>
  <si>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</si>
  <si>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</si>
  <si>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</si>
  <si>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</si>
  <si>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</si>
  <si>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</si>
  <si>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</si>
  <si>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</si>
  <si>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</si>
  <si>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</si>
  <si>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</si>
  <si>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</si>
  <si>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</si>
  <si>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</si>
  <si>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</si>
  <si>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</si>
  <si>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</si>
  <si>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</si>
  <si>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</si>
  <si>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</si>
  <si>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</si>
  <si>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</si>
  <si>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</si>
  <si>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</si>
  <si>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</si>
  <si>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</si>
  <si>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</si>
  <si>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</si>
  <si>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</si>
  <si>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</si>
  <si>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</si>
  <si>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</si>
  <si>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</si>
  <si>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</si>
  <si>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</si>
  <si>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</si>
  <si>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</si>
  <si>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</si>
  <si>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</si>
  <si>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</si>
  <si>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</si>
  <si>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</si>
  <si>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</si>
  <si>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</si>
  <si>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</si>
  <si>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</si>
  <si>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</si>
  <si>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</si>
  <si>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</si>
  <si>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</si>
  <si>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</si>
  <si>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</si>
  <si>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</si>
  <si>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</si>
  <si>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</si>
  <si>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</si>
  <si>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</si>
  <si>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</si>
  <si>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</si>
  <si>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</si>
  <si>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</si>
  <si>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</si>
  <si>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</si>
  <si>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</si>
  <si>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</si>
  <si>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</si>
  <si>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</si>
  <si>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</si>
  <si>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</si>
  <si>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</si>
  <si>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</si>
  <si>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</si>
  <si>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</si>
  <si>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</si>
  <si>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</si>
  <si>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</si>
  <si>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</si>
  <si>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</si>
  <si>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</si>
  <si>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</si>
  <si>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</si>
  <si>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</si>
  <si>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</si>
  <si>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</si>
  <si>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</si>
  <si>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</si>
  <si>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</si>
  <si>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</si>
  <si>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</si>
  <si>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</si>
  <si>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</si>
  <si>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</si>
  <si>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</si>
  <si>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</si>
  <si>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</si>
  <si>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</si>
  <si>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</si>
  <si>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</si>
  <si>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</si>
  <si>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</si>
  <si>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</si>
  <si>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</si>
  <si>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</si>
  <si>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</si>
  <si>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</si>
  <si>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</si>
  <si>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</si>
  <si>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</si>
  <si>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</si>
  <si>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</si>
  <si>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</si>
  <si>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</si>
  <si>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</si>
  <si>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</si>
  <si>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</si>
  <si>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</si>
  <si>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</si>
  <si>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</si>
  <si>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</si>
  <si>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</si>
  <si>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</si>
  <si>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</si>
  <si>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</si>
  <si>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</si>
  <si>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</si>
  <si>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</si>
  <si>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</si>
  <si>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</si>
  <si>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</si>
  <si>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</si>
  <si>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</si>
  <si>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</si>
  <si>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</si>
  <si>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</si>
  <si>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</si>
  <si>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</si>
  <si>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</si>
  <si>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</si>
  <si>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</si>
  <si>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</si>
  <si>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</si>
  <si>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</si>
  <si>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</si>
  <si>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</si>
  <si>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</si>
  <si>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</si>
  <si>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</si>
  <si>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</si>
  <si>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</si>
  <si>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</si>
  <si>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</si>
  <si>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</si>
  <si>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</si>
  <si>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</si>
  <si>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</si>
  <si>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</si>
  <si>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</si>
  <si>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</si>
  <si>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</si>
  <si>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</si>
  <si>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</si>
  <si>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</si>
  <si>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</si>
  <si>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</si>
  <si>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</si>
  <si>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</si>
  <si>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</si>
  <si>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</si>
  <si>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</si>
  <si>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</si>
  <si>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</si>
  <si>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</si>
  <si>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</si>
  <si>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</si>
  <si>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</si>
  <si>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</si>
  <si>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</si>
  <si>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</si>
  <si>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</si>
  <si>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</si>
  <si>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</si>
  <si>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</si>
  <si>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</si>
  <si>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</si>
  <si>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</si>
  <si>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</si>
  <si>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</si>
  <si>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</si>
  <si>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</si>
  <si>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</si>
  <si>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</si>
  <si>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</si>
  <si>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</si>
  <si>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</si>
  <si>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</si>
  <si>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</si>
  <si>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</si>
  <si>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</si>
  <si>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</si>
  <si>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</si>
  <si>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</si>
  <si>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</si>
  <si>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</si>
  <si>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</si>
  <si>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</si>
  <si>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</si>
  <si>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</si>
  <si>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</si>
  <si>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</si>
  <si>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</si>
  <si>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</si>
  <si>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</si>
  <si>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</si>
  <si>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</si>
  <si>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</si>
  <si>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</si>
  <si>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</si>
  <si>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</si>
  <si>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</si>
  <si>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</si>
  <si>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</si>
  <si>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</si>
  <si>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</si>
  <si>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</si>
  <si>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</si>
  <si>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</si>
  <si>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</si>
  <si>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</si>
  <si>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</si>
  <si>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</si>
  <si>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</si>
  <si>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</si>
  <si>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</si>
  <si>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</si>
  <si>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</si>
  <si>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</si>
  <si>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</si>
  <si>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</si>
  <si>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</si>
  <si>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</si>
  <si>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</si>
  <si>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</si>
  <si>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</si>
  <si>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</si>
  <si>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</si>
  <si>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</si>
  <si>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</si>
  <si>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</si>
  <si>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</si>
  <si>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</si>
  <si>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</si>
  <si>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</si>
  <si>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</si>
  <si>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</si>
  <si>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</si>
  <si>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</si>
  <si>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</si>
  <si>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</si>
  <si>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</si>
  <si>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</si>
  <si>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</si>
  <si>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</si>
  <si>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</si>
  <si>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</si>
  <si>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</si>
  <si>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</si>
  <si>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</si>
  <si>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</si>
  <si>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</si>
  <si>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</si>
  <si>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</si>
  <si>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</si>
  <si>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</si>
  <si>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</si>
  <si>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</si>
  <si>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</si>
  <si>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</si>
  <si>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</si>
  <si>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</si>
  <si>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</si>
  <si>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</si>
  <si>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</si>
  <si>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</si>
  <si>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</si>
  <si>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</si>
  <si>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</si>
  <si>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</si>
  <si>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</si>
  <si>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</si>
  <si>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</si>
  <si>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</si>
  <si>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</si>
  <si>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</si>
  <si>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</si>
  <si>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</si>
  <si>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</si>
  <si>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</si>
  <si>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</si>
  <si>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</si>
  <si>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</si>
  <si>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</si>
  <si>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</si>
  <si>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</si>
  <si>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</si>
  <si>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</si>
  <si>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</si>
  <si>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</si>
  <si>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</si>
  <si>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</si>
  <si>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</si>
  <si>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</si>
  <si>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</si>
  <si>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</si>
  <si>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</si>
  <si>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</si>
  <si>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</si>
  <si>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</si>
  <si>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</si>
  <si>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</si>
  <si>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</si>
  <si>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</si>
  <si>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</si>
  <si>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</si>
  <si>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</si>
  <si>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</si>
  <si>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</si>
  <si>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</si>
  <si>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</si>
  <si>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</si>
  <si>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</si>
  <si>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</si>
  <si>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</si>
  <si>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</si>
  <si>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</si>
  <si>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</si>
  <si>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</si>
  <si>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</si>
  <si>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</si>
  <si>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</si>
  <si>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</si>
  <si>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</si>
  <si>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</si>
  <si>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</si>
  <si>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</si>
  <si>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</si>
  <si>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</si>
  <si>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</si>
  <si>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</si>
  <si>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</si>
  <si>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</si>
  <si>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</si>
  <si>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</si>
  <si>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</si>
  <si>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</si>
  <si>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</si>
  <si>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</si>
  <si>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</si>
  <si>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</si>
  <si>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</si>
  <si>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</si>
  <si>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</si>
  <si>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</si>
  <si>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</si>
  <si>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</si>
  <si>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</si>
  <si>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</si>
  <si>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</si>
  <si>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</si>
  <si>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</si>
  <si>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</si>
  <si>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</si>
  <si>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</si>
  <si>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</si>
  <si>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</si>
  <si>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</si>
  <si>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</si>
  <si>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</si>
  <si>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</si>
  <si>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</si>
  <si>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</si>
  <si>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</si>
  <si>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</si>
  <si>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</si>
  <si>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</si>
  <si>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</si>
  <si>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</si>
  <si>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</si>
  <si>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</si>
  <si>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</si>
  <si>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</si>
  <si>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</si>
  <si>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</si>
  <si>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</si>
  <si>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</si>
  <si>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</si>
  <si>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</si>
  <si>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</si>
  <si>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</si>
  <si>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</si>
  <si>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</si>
  <si>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</si>
  <si>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</si>
  <si>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</si>
  <si>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</si>
  <si>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</si>
  <si>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</si>
  <si>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</si>
  <si>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</si>
  <si>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</si>
  <si>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</si>
  <si>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</si>
  <si>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</si>
  <si>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</si>
  <si>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</si>
  <si>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</si>
  <si>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</si>
  <si>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</si>
  <si>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</si>
  <si>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</si>
  <si>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</si>
  <si>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</si>
  <si>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</si>
  <si>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</si>
  <si>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</si>
  <si>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</si>
  <si>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</si>
  <si>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</si>
  <si>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</si>
  <si>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</si>
  <si>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</si>
  <si>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</si>
  <si>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</si>
  <si>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</si>
  <si>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</si>
  <si>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</si>
  <si>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</si>
  <si>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</si>
  <si>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</si>
  <si>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</si>
  <si>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</si>
  <si>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</si>
  <si>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</si>
  <si>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</si>
  <si>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</si>
  <si>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</si>
  <si>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</si>
  <si>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</si>
  <si>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</si>
  <si>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</si>
  <si>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</si>
  <si>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</si>
  <si>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</si>
  <si>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</si>
  <si>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</si>
  <si>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</si>
  <si>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</si>
  <si>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</si>
  <si>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</si>
  <si>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</si>
  <si>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</si>
  <si>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</si>
  <si>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</si>
  <si>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</si>
  <si>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</si>
  <si>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</si>
  <si>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</si>
  <si>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</si>
  <si>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</si>
  <si>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</si>
  <si>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</si>
  <si>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</si>
  <si>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</si>
  <si>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</si>
  <si>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</si>
  <si>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</si>
  <si>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</si>
  <si>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</si>
  <si>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</si>
  <si>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</si>
  <si>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</si>
  <si>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</si>
  <si>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</si>
  <si>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</si>
  <si>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</si>
  <si>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</si>
  <si>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</si>
  <si>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</si>
  <si>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</si>
  <si>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</si>
  <si>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</si>
  <si>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</si>
  <si>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</si>
  <si>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</si>
  <si>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</si>
  <si>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</si>
  <si>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</si>
  <si>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</si>
  <si>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</si>
  <si>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</si>
  <si>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</si>
  <si>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</si>
  <si>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</si>
  <si>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</si>
  <si>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</si>
  <si>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</si>
  <si>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</si>
  <si>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</si>
  <si>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</si>
  <si>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</si>
  <si>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</si>
  <si>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</si>
  <si>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</si>
  <si>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</si>
  <si>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</si>
  <si>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</si>
  <si>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</si>
  <si>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</si>
  <si>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</si>
  <si>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</si>
  <si>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</si>
  <si>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</si>
  <si>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</si>
  <si>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</si>
  <si>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</si>
  <si>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</si>
  <si>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</si>
  <si>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</si>
  <si>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</si>
  <si>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</si>
  <si>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</si>
  <si>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</si>
  <si>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</si>
  <si>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</si>
  <si>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</si>
  <si>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</si>
  <si>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</si>
  <si>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</si>
  <si>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</si>
  <si>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</si>
  <si>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</si>
  <si>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</si>
  <si>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</si>
  <si>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</si>
  <si>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</si>
  <si>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</si>
  <si>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</si>
  <si>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</si>
  <si>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</si>
  <si>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</si>
  <si>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</si>
  <si>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</si>
  <si>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</si>
  <si>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</si>
  <si>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</si>
  <si>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</si>
  <si>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</si>
  <si>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</si>
  <si>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</si>
  <si>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</si>
  <si>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</si>
  <si>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</si>
  <si>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</si>
  <si>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</si>
  <si>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</si>
  <si>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</si>
  <si>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</si>
  <si>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</si>
  <si>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</si>
  <si>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</si>
  <si>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</si>
  <si>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</si>
  <si>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</si>
  <si>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</si>
  <si>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</si>
  <si>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</si>
  <si>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</si>
  <si>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</si>
  <si>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</si>
  <si>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</si>
  <si>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</si>
  <si>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</si>
  <si>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</si>
  <si>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</si>
  <si>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</si>
  <si>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</si>
  <si>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</si>
  <si>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</si>
  <si>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</si>
  <si>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</si>
  <si>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</si>
  <si>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</si>
  <si>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</si>
  <si>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</si>
  <si>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</si>
  <si>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</si>
  <si>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</si>
  <si>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</si>
  <si>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</si>
  <si>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</si>
  <si>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</si>
  <si>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</si>
  <si>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</si>
  <si>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</si>
  <si>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</si>
  <si>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</si>
  <si>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</si>
  <si>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</si>
  <si>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</si>
  <si>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</si>
  <si>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</si>
  <si>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</si>
  <si>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</si>
  <si>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</si>
  <si>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</si>
  <si>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</si>
  <si>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</si>
  <si>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</si>
  <si>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</si>
  <si>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</si>
  <si>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</si>
  <si>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</si>
  <si>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</si>
  <si>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</si>
  <si>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</si>
  <si>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</si>
  <si>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</si>
  <si>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</si>
  <si>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</si>
  <si>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</si>
  <si>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</si>
  <si>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</si>
  <si>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</si>
  <si>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</si>
  <si>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</si>
  <si>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</si>
  <si>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</si>
  <si>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</si>
  <si>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</si>
  <si>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</si>
  <si>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</si>
  <si>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</si>
  <si>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</si>
  <si>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</si>
  <si>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</si>
  <si>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</si>
  <si>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</si>
  <si>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</si>
  <si>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</si>
  <si>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</si>
  <si>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</si>
  <si>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</si>
  <si>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</si>
  <si>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</si>
  <si>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</si>
  <si>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</si>
  <si>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</si>
  <si>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</si>
  <si>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</si>
  <si>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</si>
  <si>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</si>
  <si>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</si>
  <si>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</si>
  <si>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</si>
  <si>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</si>
  <si>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</si>
  <si>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</si>
  <si>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</si>
  <si>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</si>
  <si>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</si>
  <si>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</si>
  <si>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</si>
  <si>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</si>
  <si>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</si>
  <si>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</si>
  <si>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</si>
  <si>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</si>
  <si>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</si>
  <si>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</si>
  <si>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</si>
  <si>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</si>
  <si>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</si>
  <si>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</si>
  <si>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</si>
  <si>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</si>
  <si>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</si>
  <si>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</si>
  <si>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</si>
  <si>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</si>
  <si>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</si>
  <si>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</si>
  <si>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</si>
  <si>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</si>
  <si>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</si>
  <si>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</si>
  <si>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</si>
  <si>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</si>
  <si>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</si>
  <si>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</si>
  <si>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</si>
  <si>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</si>
  <si>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</si>
  <si>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</si>
  <si>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</si>
  <si>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</si>
  <si>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</si>
  <si>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</si>
  <si>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</si>
  <si>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</si>
  <si>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</si>
  <si>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</si>
  <si>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</si>
  <si>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</si>
  <si>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</si>
  <si>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</si>
  <si>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</si>
  <si>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</si>
  <si>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</si>
  <si>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</si>
  <si>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</si>
  <si>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</si>
  <si>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</si>
  <si>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</si>
  <si>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</si>
  <si>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</si>
  <si>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</si>
  <si>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</si>
  <si>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</si>
  <si>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</si>
  <si>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</si>
  <si>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</si>
  <si>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</si>
  <si>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</si>
  <si>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</si>
  <si>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</si>
  <si>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</si>
  <si>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</si>
  <si>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</si>
  <si>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</si>
  <si>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</si>
  <si>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</si>
  <si>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</si>
  <si>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</si>
  <si>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</si>
  <si>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</si>
  <si>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</si>
  <si>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</si>
  <si>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</si>
  <si>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</si>
  <si>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</si>
  <si>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</si>
  <si>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</si>
  <si>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</si>
  <si>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</si>
  <si>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</si>
  <si>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</si>
  <si>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</si>
  <si>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</si>
  <si>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</si>
  <si>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</si>
  <si>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</si>
  <si>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</si>
  <si>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</si>
  <si>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</si>
  <si>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</si>
  <si>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</si>
  <si>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</si>
  <si>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</si>
  <si>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</si>
  <si>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</si>
  <si>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</si>
  <si>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</si>
  <si>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</si>
  <si>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</si>
  <si>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</si>
  <si>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</si>
  <si>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</si>
  <si>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</si>
  <si>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</si>
  <si>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</si>
  <si>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</si>
  <si>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</si>
  <si>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</si>
  <si>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</si>
  <si>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</si>
  <si>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</si>
  <si>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</si>
  <si>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</si>
  <si>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</si>
  <si>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</si>
  <si>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</si>
  <si>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</si>
  <si>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</si>
  <si>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</si>
  <si>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</si>
  <si>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</si>
  <si>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</si>
  <si>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</si>
  <si>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</si>
  <si>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</si>
  <si>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</si>
  <si>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</si>
  <si>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</si>
  <si>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</si>
  <si>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</si>
  <si>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</si>
  <si>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</si>
  <si>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</si>
  <si>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</si>
  <si>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</si>
  <si>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</si>
  <si>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</si>
  <si>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</si>
  <si>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</si>
  <si>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</si>
  <si>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</si>
  <si>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</si>
  <si>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</si>
  <si>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</si>
  <si>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</si>
  <si>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</si>
  <si>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</si>
  <si>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</si>
  <si>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</si>
  <si>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</si>
  <si>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</si>
  <si>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</si>
  <si>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</si>
  <si>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</si>
  <si>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</si>
  <si>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</si>
  <si>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</si>
  <si>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</si>
  <si>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</si>
  <si>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</si>
  <si>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</si>
  <si>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</si>
  <si>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</si>
  <si>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</si>
  <si>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</si>
  <si>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</si>
  <si>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</si>
  <si>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</si>
  <si>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</si>
  <si>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</si>
  <si>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</si>
  <si>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</si>
  <si>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</si>
  <si>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</si>
  <si>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</si>
  <si>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</si>
  <si>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</si>
  <si>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</si>
  <si>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</si>
  <si>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</si>
  <si>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</si>
  <si>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</si>
  <si>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</si>
  <si>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</si>
  <si>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</si>
  <si>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</si>
  <si>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</si>
  <si>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</si>
  <si>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</si>
  <si>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</si>
  <si>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</si>
  <si>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</si>
  <si>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</si>
  <si>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</si>
  <si>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</si>
  <si>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</si>
  <si>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</si>
  <si>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</si>
  <si>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</si>
  <si>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</si>
  <si>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</si>
  <si>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</si>
  <si>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</si>
  <si>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</si>
  <si>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</si>
  <si>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</si>
  <si>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</si>
  <si>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</si>
  <si>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</si>
  <si>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</si>
  <si>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</si>
  <si>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</si>
  <si>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</si>
  <si>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</si>
  <si>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</si>
  <si>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</si>
  <si>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</si>
  <si>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</si>
  <si>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</si>
  <si>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</si>
  <si>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</si>
  <si>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</si>
  <si>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</si>
  <si>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</si>
  <si>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</si>
  <si>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</si>
  <si>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</si>
  <si>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</si>
  <si>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</si>
  <si>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</si>
  <si>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</si>
  <si>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</si>
  <si>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</si>
  <si>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</si>
  <si>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</si>
  <si>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</si>
  <si>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</si>
  <si>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</si>
  <si>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</si>
  <si>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</si>
  <si>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</si>
  <si>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</si>
  <si>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</si>
  <si>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</si>
  <si>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</si>
  <si>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</si>
  <si>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</si>
  <si>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</si>
  <si>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</si>
  <si>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</si>
  <si>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</si>
  <si>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</si>
  <si>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</si>
  <si>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</si>
  <si>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</si>
  <si>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</si>
  <si>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</si>
  <si>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</si>
  <si>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</si>
  <si>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</si>
  <si>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</si>
  <si>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</si>
  <si>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</si>
  <si>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</si>
  <si>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</si>
  <si>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</si>
  <si>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</si>
  <si>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</si>
  <si>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</si>
  <si>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</si>
  <si>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</si>
  <si>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</si>
  <si>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</si>
  <si>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</si>
  <si>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</si>
  <si>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</si>
  <si>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</si>
  <si>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</si>
  <si>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</si>
  <si>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</si>
  <si>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</si>
  <si>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</si>
  <si>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</si>
  <si>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</si>
  <si>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</si>
  <si>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</si>
  <si>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</si>
  <si>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</si>
  <si>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</si>
  <si>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</si>
  <si>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</si>
  <si>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</si>
  <si>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</si>
  <si>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</si>
  <si>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</si>
  <si>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</si>
  <si>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</si>
  <si>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</si>
  <si>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</si>
  <si>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</si>
  <si>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</si>
  <si>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</si>
  <si>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</si>
  <si>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</si>
  <si>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</si>
  <si>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</si>
  <si>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</si>
  <si>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</si>
  <si>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</si>
  <si>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</si>
  <si>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</si>
  <si>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</si>
  <si>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</si>
  <si>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</si>
  <si>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</si>
  <si>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</si>
  <si>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</si>
  <si>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</si>
  <si>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</si>
  <si>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</si>
  <si>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</si>
  <si>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</si>
  <si>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</si>
  <si>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</si>
  <si>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</si>
  <si>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</si>
  <si>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</si>
  <si>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</si>
  <si>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</si>
  <si>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</si>
  <si>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</si>
  <si>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</si>
  <si>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</si>
  <si>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</si>
  <si>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</si>
  <si>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</si>
  <si>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</si>
  <si>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</si>
  <si>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</si>
  <si>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</si>
  <si>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</si>
  <si>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</si>
  <si>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</si>
  <si>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</si>
  <si>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</si>
  <si>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</si>
  <si>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</si>
  <si>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</si>
  <si>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</si>
  <si>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</si>
  <si>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</si>
  <si>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</si>
  <si>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</si>
  <si>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</si>
  <si>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</si>
  <si>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</si>
  <si>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</si>
  <si>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</si>
  <si>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</si>
  <si>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</si>
  <si>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</si>
  <si>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</si>
  <si>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</si>
  <si>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</si>
  <si>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</si>
  <si>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</si>
  <si>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</si>
  <si>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</si>
  <si>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</si>
  <si>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</si>
  <si>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</si>
  <si>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</si>
  <si>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</si>
  <si>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</si>
  <si>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</si>
  <si>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</si>
  <si>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</si>
  <si>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</si>
  <si>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</si>
  <si>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</si>
  <si>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</si>
  <si>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</si>
  <si>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</si>
  <si>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</si>
  <si>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</si>
  <si>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</si>
  <si>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</si>
  <si>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</si>
  <si>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</si>
  <si>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</si>
  <si>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</si>
  <si>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</si>
  <si>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</si>
  <si>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</si>
  <si>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</si>
  <si>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</si>
  <si>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</si>
  <si>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</si>
  <si>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</si>
  <si>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</si>
  <si>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</si>
  <si>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</si>
  <si>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</si>
  <si>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</si>
  <si>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</si>
  <si>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</si>
  <si>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</si>
  <si>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</si>
  <si>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</si>
  <si>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</si>
  <si>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</si>
  <si>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</si>
  <si>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</si>
  <si>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</si>
  <si>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</si>
  <si>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</si>
  <si>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</si>
  <si>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</si>
  <si>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</si>
  <si>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</si>
  <si>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</si>
  <si>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</si>
  <si>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</si>
  <si>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</si>
  <si>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</si>
  <si>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</si>
  <si>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</si>
  <si>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</si>
  <si>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</si>
  <si>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</si>
  <si>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</si>
  <si>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</si>
  <si>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</si>
  <si>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</si>
  <si>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</si>
  <si>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</si>
  <si>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</si>
  <si>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</si>
  <si>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</si>
  <si>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</si>
  <si>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</si>
  <si>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</si>
  <si>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</si>
  <si>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</si>
  <si>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</si>
  <si>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</si>
  <si>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</si>
  <si>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</si>
  <si>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</si>
  <si>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</si>
  <si>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</si>
  <si>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</si>
  <si>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</si>
  <si>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</si>
  <si>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</si>
  <si>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</si>
  <si>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</si>
  <si>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</si>
  <si>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</si>
  <si>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</si>
  <si>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</si>
  <si>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</si>
  <si>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</si>
  <si>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</si>
  <si>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</si>
  <si>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</si>
  <si>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</si>
  <si>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</si>
  <si>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</si>
  <si>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</si>
  <si>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</si>
  <si>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</si>
  <si>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</si>
  <si>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</si>
  <si>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</si>
  <si>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</si>
  <si>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</si>
  <si>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</si>
  <si>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</si>
  <si>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</si>
  <si>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</si>
  <si>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</si>
  <si>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</si>
  <si>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</si>
  <si>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</si>
  <si>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</si>
  <si>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</si>
  <si>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</si>
  <si>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</si>
  <si>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</si>
  <si>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</si>
  <si>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</si>
  <si>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</si>
  <si>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</si>
  <si>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</si>
  <si>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</si>
  <si>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</si>
  <si>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</si>
  <si>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</si>
  <si>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</si>
  <si>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</si>
  <si>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</si>
  <si>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</si>
  <si>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</si>
  <si>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</si>
  <si>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</si>
  <si>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</si>
  <si>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</si>
  <si>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</si>
  <si>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</si>
  <si>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</si>
  <si>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</si>
  <si>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</si>
  <si>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</si>
  <si>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</si>
  <si>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</si>
  <si>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</si>
  <si>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</si>
  <si>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</si>
  <si>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</si>
  <si>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</si>
  <si>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</si>
  <si>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</si>
  <si>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</si>
  <si>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</si>
  <si>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</si>
  <si>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</si>
  <si>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</si>
  <si>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</si>
  <si>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</si>
  <si>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</si>
  <si>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</si>
  <si>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</si>
  <si>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</si>
  <si>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</si>
  <si>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</si>
  <si>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</si>
  <si>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</si>
  <si>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</si>
  <si>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</si>
  <si>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</si>
  <si>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</si>
  <si>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</si>
  <si>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</si>
  <si>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</si>
  <si>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</si>
  <si>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</si>
  <si>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</si>
  <si>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</si>
  <si>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</si>
  <si>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</si>
  <si>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</si>
  <si>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</si>
  <si>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</si>
  <si>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</si>
  <si>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</si>
  <si>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</si>
  <si>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</si>
  <si>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</si>
  <si>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</si>
  <si>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</si>
  <si>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</si>
  <si>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</si>
  <si>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</si>
  <si>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</si>
  <si>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</si>
  <si>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</si>
  <si>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</si>
  <si>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</si>
  <si>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</si>
  <si>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</si>
  <si>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</si>
  <si>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</si>
  <si>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</si>
  <si>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</si>
  <si>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</si>
  <si>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</si>
  <si>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</si>
  <si>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</si>
  <si>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</si>
  <si>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</si>
  <si>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</si>
  <si>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</si>
  <si>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</si>
  <si>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</si>
  <si>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</si>
  <si>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</si>
  <si>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</si>
  <si>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</si>
  <si>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</si>
  <si>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</si>
  <si>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</si>
  <si>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</si>
  <si>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</si>
  <si>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</si>
  <si>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</si>
  <si>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</si>
  <si>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</si>
  <si>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</si>
  <si>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</si>
  <si>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</si>
  <si>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</si>
  <si>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</si>
  <si>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</si>
  <si>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</si>
  <si>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</si>
  <si>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</si>
  <si>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</si>
  <si>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</si>
  <si>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</si>
  <si>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</si>
  <si>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</si>
  <si>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</si>
  <si>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</si>
  <si>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</si>
  <si>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</si>
  <si>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</si>
  <si>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</si>
  <si>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</si>
  <si>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</si>
  <si>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</si>
  <si>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</si>
  <si>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</si>
  <si>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</si>
  <si>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</si>
  <si>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</si>
  <si>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</si>
  <si>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</si>
  <si>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</si>
  <si>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</si>
  <si>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</si>
  <si>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</si>
  <si>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</si>
  <si>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</si>
  <si>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</si>
  <si>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</si>
  <si>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</si>
  <si>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</si>
  <si>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</si>
  <si>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</si>
  <si>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</si>
  <si>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</si>
  <si>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</si>
  <si>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</si>
  <si>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</si>
  <si>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</si>
  <si>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</si>
  <si>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</si>
  <si>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</si>
  <si>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</si>
  <si>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</si>
  <si>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</si>
  <si>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</si>
  <si>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</si>
  <si>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</si>
  <si>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</si>
  <si>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</si>
  <si>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</si>
  <si>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</si>
  <si>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</si>
  <si>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</si>
  <si>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</si>
  <si>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</si>
  <si>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</si>
  <si>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</si>
  <si>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</si>
  <si>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</si>
  <si>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</si>
  <si>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</si>
  <si>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</si>
  <si>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</si>
  <si>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</si>
  <si>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</si>
  <si>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</si>
  <si>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</si>
  <si>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</si>
  <si>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</si>
  <si>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</si>
  <si>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</si>
  <si>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</si>
  <si>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</si>
  <si>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</si>
  <si>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</si>
  <si>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</si>
  <si>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</si>
  <si>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</si>
  <si>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</si>
  <si>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</si>
  <si>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</si>
  <si>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</si>
  <si>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</si>
  <si>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</si>
  <si>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</si>
  <si>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</si>
  <si>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</si>
  <si>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</si>
  <si>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</si>
  <si>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</si>
  <si>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</si>
  <si>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</si>
  <si>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</si>
  <si>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</si>
  <si>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</si>
  <si>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</si>
  <si>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</si>
  <si>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</si>
  <si>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</si>
  <si>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</si>
  <si>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</si>
  <si>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</si>
  <si>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</si>
  <si>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</si>
  <si>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</si>
  <si>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</si>
  <si>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</si>
  <si>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</si>
  <si>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</si>
  <si>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</si>
  <si>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</si>
  <si>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</si>
  <si>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</si>
  <si>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</si>
  <si>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</si>
  <si>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</si>
  <si>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</si>
  <si>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</si>
  <si>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</si>
  <si>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</si>
  <si>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</si>
  <si>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</si>
  <si>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</si>
  <si>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</si>
  <si>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</si>
  <si>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</si>
  <si>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</si>
  <si>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</si>
  <si>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</si>
  <si>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</si>
  <si>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</si>
  <si>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</si>
  <si>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</si>
  <si>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</si>
  <si>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</si>
  <si>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</si>
  <si>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</si>
  <si>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</si>
  <si>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</si>
  <si>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</si>
  <si>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</si>
  <si>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</si>
  <si>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</si>
  <si>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</si>
  <si>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</si>
  <si>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</si>
  <si>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</si>
  <si>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</si>
  <si>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</si>
  <si>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</si>
  <si>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</si>
  <si>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</si>
  <si>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</si>
  <si>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</si>
  <si>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</si>
  <si>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</si>
  <si>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</si>
  <si>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</si>
  <si>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</si>
  <si>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</si>
  <si>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</si>
  <si>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</si>
  <si>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</si>
  <si>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</si>
  <si>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</si>
  <si>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</si>
  <si>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</si>
  <si>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</si>
  <si>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</si>
  <si>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</si>
  <si>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</si>
  <si>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</si>
  <si>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</si>
  <si>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</si>
  <si>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</si>
  <si>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</si>
  <si>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</si>
  <si>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</si>
  <si>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</si>
  <si>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</si>
  <si>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</si>
  <si>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</si>
  <si>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</si>
  <si>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</si>
  <si>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</si>
  <si>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</si>
  <si>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</si>
  <si>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</si>
  <si>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</si>
  <si>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</si>
  <si>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</si>
  <si>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</si>
  <si>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</si>
  <si>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</si>
  <si>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</si>
  <si>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</si>
  <si>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</si>
  <si>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</si>
  <si>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</si>
  <si>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</si>
  <si>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</si>
  <si>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</si>
  <si>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</si>
  <si>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</si>
  <si>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</si>
  <si>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</si>
  <si>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</si>
  <si>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</si>
  <si>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</si>
  <si>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</si>
  <si>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</si>
  <si>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</si>
  <si>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</si>
  <si>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</si>
  <si>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</si>
  <si>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</si>
  <si>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</si>
  <si>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</si>
  <si>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</si>
  <si>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</si>
  <si>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</si>
  <si>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</si>
  <si>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</si>
  <si>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</si>
  <si>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</si>
  <si>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</si>
  <si>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</si>
  <si>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</si>
  <si>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</si>
  <si>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</si>
  <si>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</si>
  <si>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</si>
  <si>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</si>
  <si>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</si>
  <si>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</si>
  <si>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</si>
  <si>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</si>
  <si>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</si>
  <si>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</si>
  <si>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</si>
  <si>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</si>
  <si>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</si>
  <si>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</si>
  <si>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</si>
  <si>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</si>
  <si>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</si>
  <si>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</si>
  <si>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</si>
  <si>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</si>
  <si>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</si>
  <si>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</si>
  <si>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</si>
  <si>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</si>
  <si>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</si>
  <si>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</si>
  <si>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</si>
  <si>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</si>
  <si>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</si>
  <si>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</si>
  <si>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</si>
  <si>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</si>
  <si>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</si>
  <si>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</si>
  <si>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</si>
  <si>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</si>
  <si>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</si>
  <si>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</si>
  <si>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</si>
  <si>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</si>
  <si>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</si>
  <si>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</si>
  <si>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</si>
  <si>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</si>
  <si>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</si>
  <si>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</si>
  <si>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</si>
  <si>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</si>
  <si>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</si>
  <si>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</si>
  <si>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</si>
  <si>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</si>
  <si>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</si>
  <si>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</si>
  <si>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</si>
  <si>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</si>
  <si>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</si>
  <si>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</si>
  <si>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</si>
  <si>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</si>
  <si>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</si>
  <si>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</si>
  <si>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</si>
  <si>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</si>
  <si>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</si>
  <si>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</si>
  <si>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</si>
  <si>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</si>
  <si>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</si>
  <si>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</si>
  <si>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</si>
  <si>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</si>
  <si>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</si>
  <si>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</si>
  <si>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</si>
  <si>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</si>
  <si>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</si>
  <si>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</si>
  <si>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</si>
  <si>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</si>
  <si>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</si>
  <si>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</si>
  <si>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</si>
  <si>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</si>
  <si>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</si>
  <si>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</si>
  <si>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</si>
  <si>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</si>
  <si>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</si>
  <si>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</si>
  <si>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</si>
  <si>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</si>
  <si>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</si>
  <si>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</si>
  <si>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</si>
  <si>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</si>
  <si>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</si>
  <si>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</si>
  <si>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</si>
  <si>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</si>
  <si>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</si>
  <si>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</si>
  <si>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</si>
  <si>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</si>
  <si>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</si>
  <si>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</si>
  <si>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</si>
  <si>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</si>
  <si>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</si>
  <si>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</si>
  <si>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</si>
  <si>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</si>
  <si>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</si>
  <si>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</si>
  <si>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</si>
  <si>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</si>
  <si>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</si>
  <si>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</si>
  <si>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</si>
  <si>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</si>
  <si>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</si>
  <si>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</si>
  <si>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</si>
  <si>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</si>
  <si>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</si>
  <si>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</si>
  <si>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</si>
  <si>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</si>
  <si>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</si>
  <si>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</si>
  <si>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</si>
  <si>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</si>
  <si>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</si>
  <si>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</si>
  <si>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</si>
  <si>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</si>
  <si>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</si>
  <si>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</si>
  <si>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</si>
  <si>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</si>
  <si>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</si>
  <si>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</si>
  <si>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</si>
  <si>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</si>
  <si>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</si>
  <si>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</si>
  <si>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</si>
  <si>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</si>
  <si>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</si>
  <si>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</si>
  <si>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</si>
  <si>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</si>
  <si>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</si>
  <si>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</si>
  <si>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</si>
  <si>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</si>
  <si>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</si>
  <si>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</si>
  <si>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</si>
  <si>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</si>
  <si>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</si>
  <si>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</si>
  <si>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</si>
  <si>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</si>
  <si>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</si>
  <si>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</si>
  <si>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</si>
  <si>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</si>
  <si>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</si>
  <si>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</si>
  <si>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</si>
  <si>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</si>
  <si>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</si>
  <si>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</si>
  <si>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</si>
  <si>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</si>
  <si>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</si>
  <si>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</si>
  <si>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</si>
  <si>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</si>
  <si>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</si>
  <si>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</si>
  <si>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</si>
  <si>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</si>
  <si>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</si>
  <si>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</si>
  <si>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</si>
  <si>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</si>
  <si>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</si>
  <si>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</si>
  <si>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</si>
  <si>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</si>
  <si>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</si>
  <si>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</si>
  <si>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</si>
  <si>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</si>
  <si>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</si>
  <si>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</si>
  <si>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</si>
  <si>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</si>
  <si>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</si>
  <si>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</si>
  <si>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</si>
  <si>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</si>
  <si>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</si>
  <si>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</si>
  <si>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</si>
  <si>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</si>
  <si>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</si>
  <si>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</si>
  <si>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</si>
  <si>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</si>
  <si>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</si>
  <si>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</si>
  <si>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</si>
  <si>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</si>
  <si>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</si>
  <si>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</si>
  <si>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</si>
  <si>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</si>
  <si>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</si>
  <si>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</si>
  <si>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</si>
  <si>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</si>
  <si>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</si>
  <si>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</si>
  <si>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</si>
  <si>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</si>
  <si>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</si>
  <si>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</si>
  <si>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</si>
  <si>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</si>
  <si>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</si>
  <si>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</si>
  <si>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</si>
  <si>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</si>
  <si>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</si>
  <si>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</si>
  <si>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</si>
  <si>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</si>
  <si>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</si>
  <si>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</si>
  <si>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</si>
  <si>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</si>
  <si>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</si>
  <si>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</si>
  <si>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</si>
  <si>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</si>
  <si>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</si>
  <si>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</si>
  <si>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</si>
  <si>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</si>
  <si>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</si>
  <si>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</si>
  <si>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</si>
  <si>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</si>
  <si>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</si>
  <si>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</si>
  <si>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</si>
  <si>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</si>
  <si>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</si>
  <si>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</si>
  <si>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</si>
  <si>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</si>
  <si>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</si>
  <si>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</si>
  <si>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</si>
  <si>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</si>
  <si>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</si>
  <si>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</si>
  <si>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</si>
  <si>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</si>
  <si>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</si>
  <si>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</si>
  <si>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</si>
  <si>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</si>
  <si>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</si>
  <si>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</si>
  <si>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</si>
  <si>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</si>
  <si>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</si>
  <si>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</si>
  <si>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</si>
  <si>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</si>
  <si>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</si>
  <si>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</si>
  <si>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</si>
  <si>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</si>
  <si>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</si>
  <si>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</si>
  <si>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</si>
  <si>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</si>
  <si>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</si>
  <si>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</si>
  <si>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</si>
  <si>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</si>
  <si>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</si>
  <si>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</si>
  <si>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</si>
  <si>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</si>
  <si>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</si>
  <si>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</si>
  <si>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</si>
  <si>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</si>
  <si>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</si>
  <si>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</si>
  <si>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</si>
  <si>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</si>
  <si>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</si>
  <si>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</si>
  <si>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</si>
  <si>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</si>
  <si>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</si>
  <si>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</si>
  <si>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</si>
  <si>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</si>
  <si>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</si>
  <si>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</si>
  <si>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</si>
  <si>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</si>
  <si>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</si>
  <si>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</si>
  <si>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</si>
  <si>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</si>
  <si>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</si>
  <si>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</si>
  <si>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</si>
  <si>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</si>
  <si>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</si>
  <si>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</si>
  <si>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</si>
  <si>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</si>
  <si>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</si>
  <si>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</si>
  <si>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</si>
  <si>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</si>
  <si>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</si>
  <si>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</si>
  <si>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</si>
  <si>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</si>
  <si>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</si>
  <si>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</si>
  <si>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</si>
  <si>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</si>
  <si>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</si>
  <si>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</si>
  <si>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</si>
  <si>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</si>
  <si>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</si>
  <si>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</si>
  <si>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</si>
  <si>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</si>
  <si>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</si>
  <si>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</si>
  <si>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</si>
  <si>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</si>
  <si>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</si>
  <si>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</si>
  <si>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</si>
  <si>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</si>
  <si>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</si>
  <si>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</si>
  <si>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</si>
  <si>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</si>
  <si>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</si>
  <si>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</si>
  <si>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</si>
  <si>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</si>
  <si>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</si>
  <si>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</si>
  <si>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</si>
  <si>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</si>
  <si>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</si>
  <si>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</si>
  <si>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</si>
  <si>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</si>
  <si>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</si>
  <si>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</si>
  <si>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</si>
  <si>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</si>
  <si>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</si>
  <si>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</si>
  <si>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</si>
  <si>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</si>
  <si>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</si>
  <si>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</si>
  <si>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</si>
  <si>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</si>
  <si>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</si>
  <si>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</si>
  <si>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</si>
  <si>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</si>
  <si>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</si>
  <si>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</si>
  <si>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</si>
  <si>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</si>
  <si>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</si>
  <si>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</si>
  <si>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</si>
  <si>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</si>
  <si>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</si>
  <si>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</si>
  <si>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</si>
  <si>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</si>
  <si>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</si>
  <si>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</si>
  <si>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</si>
  <si>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</si>
  <si>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</si>
  <si>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</si>
  <si>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</si>
  <si>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</si>
  <si>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</si>
  <si>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</si>
  <si>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</si>
  <si>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</si>
  <si>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</si>
  <si>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</si>
  <si>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</si>
  <si>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</si>
  <si>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</si>
  <si>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</si>
  <si>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</si>
  <si>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</si>
  <si>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</si>
  <si>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</si>
  <si>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</si>
  <si>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</si>
  <si>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</si>
  <si>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</si>
  <si>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</si>
  <si>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</si>
  <si>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</si>
  <si>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</si>
  <si>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</si>
  <si>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</si>
  <si>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</si>
  <si>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</si>
  <si>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</si>
  <si>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</si>
  <si>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</si>
  <si>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</si>
  <si>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</si>
  <si>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</si>
  <si>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</si>
  <si>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</si>
  <si>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</si>
  <si>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</si>
  <si>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</si>
  <si>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</si>
  <si>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</si>
  <si>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</si>
  <si>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</si>
  <si>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</si>
  <si>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</si>
  <si>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</si>
  <si>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</si>
  <si>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</si>
  <si>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</si>
  <si>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</si>
  <si>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</si>
  <si>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</si>
  <si>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</si>
  <si>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</si>
  <si>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</si>
  <si>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</si>
  <si>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</si>
  <si>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</si>
  <si>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</si>
  <si>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</si>
  <si>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</si>
  <si>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</si>
  <si>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</si>
  <si>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</si>
  <si>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</si>
  <si>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</si>
  <si>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</si>
  <si>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</si>
  <si>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</si>
  <si>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</si>
  <si>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</si>
  <si>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</si>
  <si>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</si>
  <si>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</si>
  <si>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</si>
  <si>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</si>
  <si>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</si>
  <si>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</si>
  <si>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</si>
  <si>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</si>
  <si>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</si>
  <si>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</si>
  <si>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</si>
  <si>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</si>
  <si>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</si>
  <si>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</si>
  <si>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</si>
  <si>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</si>
  <si>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</si>
  <si>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</si>
  <si>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</si>
  <si>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</si>
  <si>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</si>
  <si>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</si>
  <si>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</si>
  <si>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</si>
  <si>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</si>
  <si>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</si>
  <si>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</si>
  <si>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</si>
  <si>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</si>
  <si>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</si>
  <si>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</si>
  <si>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</si>
  <si>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</si>
  <si>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</si>
  <si>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</si>
  <si>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</si>
  <si>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</si>
  <si>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</si>
  <si>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</si>
  <si>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</si>
  <si>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</si>
  <si>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</si>
  <si>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</si>
  <si>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</si>
  <si>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</si>
  <si>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</si>
  <si>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</si>
  <si>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</si>
  <si>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</si>
  <si>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</si>
  <si>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</si>
  <si>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</si>
  <si>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</si>
  <si>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</si>
  <si>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</si>
  <si>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</si>
  <si>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</si>
  <si>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</si>
  <si>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</si>
  <si>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</si>
  <si>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</si>
  <si>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</si>
  <si>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</si>
  <si>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</si>
  <si>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</si>
  <si>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</si>
  <si>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</si>
  <si>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</si>
  <si>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</si>
  <si>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</si>
  <si>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</si>
  <si>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</si>
  <si>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</si>
  <si>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</si>
  <si>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</si>
  <si>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</si>
  <si>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</si>
  <si>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</si>
  <si>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</si>
  <si>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</si>
  <si>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</si>
  <si>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</si>
  <si>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</si>
  <si>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</si>
  <si>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</si>
  <si>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</si>
  <si>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</si>
  <si>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</si>
  <si>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</si>
  <si>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</si>
  <si>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</si>
  <si>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</si>
  <si>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</si>
  <si>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</si>
  <si>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</si>
  <si>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</si>
  <si>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</si>
  <si>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</si>
  <si>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</si>
  <si>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</si>
  <si>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</si>
  <si>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</si>
  <si>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</si>
  <si>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</si>
  <si>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</si>
  <si>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</si>
  <si>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</si>
  <si>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</si>
  <si>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</si>
  <si>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</si>
  <si>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</si>
  <si>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</si>
  <si>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</si>
  <si>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</si>
  <si>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</si>
  <si>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</si>
  <si>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</si>
  <si>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</si>
  <si>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</si>
  <si>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</si>
  <si>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</si>
  <si>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</si>
  <si>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</si>
  <si>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</si>
  <si>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</si>
  <si>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</si>
  <si>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</si>
  <si>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</si>
  <si>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</si>
  <si>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</si>
  <si>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</si>
  <si>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</si>
  <si>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</si>
  <si>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</si>
  <si>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</si>
  <si>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</si>
  <si>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</si>
  <si>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</si>
  <si>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</si>
  <si>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</si>
  <si>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</si>
  <si>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</si>
  <si>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</si>
  <si>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</si>
  <si>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</si>
  <si>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</si>
  <si>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</si>
  <si>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</si>
  <si>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</si>
  <si>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</si>
  <si>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</si>
  <si>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</si>
  <si>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</si>
  <si>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</si>
  <si>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</si>
  <si>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</si>
  <si>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</si>
  <si>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</si>
  <si>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</si>
  <si>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</si>
  <si>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</si>
  <si>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</si>
  <si>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</si>
  <si>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</si>
  <si>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</si>
  <si>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</si>
  <si>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</si>
  <si>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</si>
  <si>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</si>
  <si>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</si>
  <si>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</si>
  <si>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</si>
  <si>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</si>
  <si>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</si>
  <si>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</si>
  <si>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</si>
  <si>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</si>
  <si>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</si>
  <si>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</si>
  <si>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</si>
  <si>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</si>
  <si>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</si>
  <si>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</si>
  <si>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</si>
  <si>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</si>
  <si>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</si>
  <si>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</si>
  <si>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</si>
  <si>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</si>
  <si>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</si>
  <si>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</si>
  <si>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</si>
  <si>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</si>
  <si>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</si>
  <si>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</si>
  <si>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</si>
  <si>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</si>
  <si>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</si>
  <si>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</si>
  <si>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</si>
  <si>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</si>
  <si>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</si>
  <si>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</si>
  <si>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</si>
  <si>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</si>
  <si>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</si>
  <si>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</si>
  <si>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</si>
  <si>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</si>
  <si>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</si>
  <si>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</si>
  <si>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</si>
  <si>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</si>
  <si>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</si>
  <si>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</si>
  <si>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</si>
  <si>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</si>
  <si>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</si>
  <si>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</si>
  <si>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</si>
  <si>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</si>
  <si>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</si>
  <si>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</si>
  <si>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</si>
  <si>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</si>
  <si>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</si>
  <si>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</si>
  <si>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</si>
  <si>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</si>
  <si>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</si>
  <si>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</si>
  <si>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</si>
  <si>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</si>
  <si>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</si>
  <si>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</si>
  <si>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</si>
  <si>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</si>
  <si>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</si>
  <si>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</si>
  <si>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</si>
  <si>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</si>
  <si>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</si>
  <si>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</si>
  <si>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</si>
  <si>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</si>
  <si>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</si>
  <si>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</si>
  <si>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</si>
  <si>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</si>
  <si>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</si>
  <si>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</si>
  <si>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</si>
  <si>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</si>
  <si>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</si>
  <si>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</si>
  <si>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</si>
  <si>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</si>
  <si>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</si>
  <si>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</si>
  <si>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</si>
  <si>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</si>
  <si>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</si>
  <si>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</si>
  <si>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</si>
  <si>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</si>
  <si>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</si>
  <si>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</si>
  <si>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</si>
  <si>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</si>
  <si>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</si>
  <si>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</si>
  <si>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</si>
  <si>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</si>
  <si>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</si>
  <si>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</si>
  <si>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</si>
  <si>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</si>
  <si>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</si>
  <si>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</si>
  <si>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</si>
  <si>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</si>
  <si>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</si>
  <si>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</si>
  <si>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</si>
  <si>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</si>
  <si>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</si>
  <si>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</si>
  <si>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</si>
  <si>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</si>
  <si>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</si>
  <si>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</si>
  <si>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</si>
  <si>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</si>
  <si>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</si>
  <si>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</si>
  <si>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</si>
  <si>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</si>
  <si>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</si>
  <si>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</si>
  <si>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</si>
  <si>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</si>
  <si>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</si>
  <si>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</si>
  <si>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</si>
  <si>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</si>
  <si>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</si>
  <si>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</si>
  <si>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</si>
  <si>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</si>
  <si>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</si>
  <si>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</si>
  <si>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</si>
  <si>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</si>
  <si>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</si>
  <si>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</si>
  <si>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</si>
  <si>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</si>
  <si>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</si>
  <si>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</si>
  <si>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</si>
  <si>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</si>
  <si>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</si>
  <si>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</si>
  <si>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</si>
  <si>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</si>
  <si>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</si>
  <si>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</si>
  <si>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</si>
  <si>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</si>
  <si>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</si>
  <si>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</si>
  <si>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</si>
  <si>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</si>
  <si>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</si>
  <si>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</si>
  <si>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</si>
  <si>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</si>
  <si>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</si>
  <si>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</si>
  <si>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</si>
  <si>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</si>
  <si>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</si>
  <si>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</si>
  <si>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</si>
  <si>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</si>
  <si>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</si>
  <si>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</si>
  <si>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</si>
  <si>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</si>
  <si>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</si>
  <si>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</si>
  <si>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</si>
  <si>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</si>
  <si>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</si>
  <si>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</si>
  <si>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</si>
  <si>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</si>
  <si>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</si>
  <si>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</si>
  <si>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</si>
  <si>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</si>
  <si>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</si>
  <si>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</si>
  <si>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</si>
  <si>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</si>
  <si>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</si>
  <si>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</si>
  <si>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</si>
  <si>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</si>
  <si>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</si>
  <si>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</si>
  <si>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</si>
  <si>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</si>
  <si>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</si>
  <si>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</si>
  <si>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</si>
  <si>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</si>
  <si>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</si>
  <si>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</si>
  <si>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</si>
  <si>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</si>
  <si>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</si>
  <si>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</si>
  <si>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</si>
  <si>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</si>
  <si>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</si>
  <si>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</si>
  <si>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</si>
  <si>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</si>
  <si>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</si>
  <si>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</si>
  <si>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</si>
  <si>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</si>
  <si>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</si>
  <si>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</si>
  <si>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</si>
  <si>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</si>
  <si>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</si>
  <si>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</si>
  <si>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</si>
  <si>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</si>
  <si>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</si>
  <si>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</si>
  <si>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</si>
  <si>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</si>
  <si>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</si>
  <si>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</si>
  <si>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</si>
  <si>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</si>
  <si>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</si>
  <si>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</si>
  <si>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</si>
  <si>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</si>
  <si>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</si>
  <si>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</si>
  <si>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</si>
  <si>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</si>
  <si>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</si>
  <si>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</si>
  <si>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</si>
  <si>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</si>
  <si>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</si>
  <si>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</si>
  <si>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</si>
  <si>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</si>
  <si>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</si>
  <si>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</si>
  <si>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</si>
  <si>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</si>
  <si>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</si>
  <si>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</si>
  <si>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</si>
  <si>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</si>
  <si>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</si>
  <si>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</si>
  <si>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</si>
  <si>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</si>
  <si>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</si>
  <si>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</si>
  <si>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</si>
  <si>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</si>
  <si>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</si>
  <si>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</si>
  <si>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</si>
  <si>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</si>
  <si>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</si>
  <si>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</si>
  <si>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</si>
  <si>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</si>
  <si>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</si>
  <si>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</si>
  <si>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</si>
  <si>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</si>
  <si>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</si>
  <si>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</si>
  <si>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</si>
  <si>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</si>
  <si>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</si>
  <si>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</si>
  <si>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</si>
  <si>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</si>
  <si>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</si>
  <si>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</si>
  <si>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</si>
  <si>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</si>
  <si>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</si>
  <si>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</si>
  <si>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</si>
  <si>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</si>
  <si>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</si>
  <si>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</si>
  <si>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</si>
  <si>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</si>
  <si>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</si>
  <si>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</si>
  <si>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</si>
  <si>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</si>
  <si>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</si>
  <si>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</si>
  <si>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</si>
  <si>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</si>
  <si>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</si>
  <si>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</si>
  <si>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</si>
  <si>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</si>
  <si>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</si>
  <si>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</si>
  <si>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</si>
  <si>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</si>
  <si>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</si>
  <si>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</si>
  <si>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</si>
  <si>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</si>
  <si>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</si>
  <si>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</si>
  <si>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</si>
  <si>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</si>
  <si>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</si>
  <si>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</si>
  <si>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</si>
  <si>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</si>
  <si>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</si>
  <si>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</si>
  <si>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</si>
  <si>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</si>
  <si>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</si>
  <si>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</si>
  <si>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</si>
  <si>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</si>
  <si>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</si>
  <si>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</si>
  <si>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</si>
  <si>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</si>
  <si>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</si>
  <si>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</si>
  <si>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</si>
  <si>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</si>
  <si>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</si>
  <si>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</si>
  <si>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</si>
  <si>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</si>
  <si>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</si>
  <si>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</si>
  <si>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</si>
  <si>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</si>
  <si>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</si>
  <si>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</si>
  <si>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</si>
  <si>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</si>
  <si>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</si>
  <si>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</si>
  <si>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</si>
  <si>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</si>
  <si>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</si>
  <si>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</si>
  <si>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</si>
  <si>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</si>
  <si>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</si>
  <si>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</si>
  <si>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</si>
  <si>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</si>
  <si>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</si>
  <si>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</si>
  <si>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</si>
  <si>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</si>
  <si>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</si>
  <si>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</si>
  <si>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</si>
  <si>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</si>
  <si>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</si>
  <si>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</si>
  <si>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</si>
  <si>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</si>
  <si>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</si>
  <si>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</si>
  <si>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</si>
  <si>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</si>
  <si>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</si>
  <si>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</si>
  <si>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</si>
  <si>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</si>
  <si>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</si>
  <si>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</si>
  <si>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</si>
  <si>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</si>
  <si>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</si>
  <si>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</si>
  <si>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</si>
  <si>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</si>
  <si>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</si>
  <si>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</si>
  <si>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</si>
  <si>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</si>
  <si>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</si>
  <si>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</si>
  <si>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</si>
  <si>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</si>
  <si>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</si>
  <si>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</si>
  <si>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</si>
  <si>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</si>
  <si>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</si>
  <si>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</si>
  <si>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</si>
  <si>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</si>
  <si>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</si>
  <si>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</si>
  <si>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</si>
  <si>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</si>
  <si>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</si>
  <si>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</si>
  <si>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</si>
  <si>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</si>
  <si>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</si>
  <si>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</si>
  <si>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</si>
  <si>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</si>
  <si>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</si>
  <si>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</si>
  <si>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</si>
  <si>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</si>
  <si>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</si>
  <si>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</si>
  <si>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</si>
  <si>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</si>
  <si>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</si>
  <si>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</si>
  <si>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</si>
  <si>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</si>
  <si>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</si>
  <si>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</si>
  <si>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</si>
  <si>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</si>
  <si>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</si>
  <si>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</si>
  <si>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</si>
  <si>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</si>
  <si>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</si>
  <si>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</si>
  <si>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</si>
  <si>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</si>
  <si>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</si>
  <si>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</si>
  <si>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</si>
  <si>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</si>
  <si>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</si>
  <si>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</si>
  <si>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</si>
  <si>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</si>
  <si>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</si>
  <si>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</si>
  <si>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</si>
  <si>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</si>
  <si>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</si>
  <si>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</si>
  <si>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</si>
  <si>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</si>
  <si>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</si>
  <si>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</si>
  <si>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</si>
  <si>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</si>
  <si>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</si>
  <si>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</si>
  <si>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</si>
  <si>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</si>
  <si>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</si>
  <si>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</si>
  <si>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</si>
  <si>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</si>
  <si>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</si>
  <si>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</si>
  <si>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</si>
  <si>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</si>
  <si>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</si>
  <si>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</si>
  <si>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</si>
  <si>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</si>
  <si>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</si>
  <si>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</si>
  <si>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</si>
  <si>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</si>
  <si>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</si>
  <si>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</si>
  <si>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</si>
  <si>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</si>
  <si>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</si>
  <si>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</si>
  <si>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</si>
  <si>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</si>
  <si>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</si>
  <si>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</si>
  <si>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</si>
  <si>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</si>
  <si>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</si>
  <si>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</si>
  <si>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</si>
  <si>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</si>
  <si>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</si>
  <si>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</si>
  <si>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</si>
  <si>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</si>
  <si>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</si>
  <si>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</si>
  <si>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</si>
  <si>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</si>
  <si>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</si>
  <si>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</si>
  <si>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</si>
  <si>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</si>
  <si>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</si>
  <si>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</si>
  <si>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</si>
  <si>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</si>
  <si>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</si>
  <si>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</si>
  <si>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</si>
  <si>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</si>
  <si>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</si>
  <si>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</si>
  <si>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</si>
  <si>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</si>
  <si>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</si>
  <si>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</si>
  <si>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</si>
  <si>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</si>
  <si>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</si>
  <si>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</si>
  <si>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</si>
  <si>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</si>
  <si>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</si>
  <si>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</si>
  <si>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</si>
  <si>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</si>
  <si>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</si>
  <si>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</si>
  <si>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</si>
  <si>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</si>
  <si>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</si>
  <si>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</si>
  <si>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</si>
  <si>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</si>
  <si>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</si>
  <si>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</si>
  <si>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</si>
  <si>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</si>
  <si>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</si>
  <si>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</si>
  <si>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</si>
  <si>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</si>
  <si>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</si>
  <si>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</si>
  <si>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</si>
  <si>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</si>
  <si>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</si>
  <si>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</si>
  <si>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</si>
  <si>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</si>
  <si>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</si>
  <si>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</si>
  <si>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</si>
  <si>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</si>
  <si>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</si>
  <si>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</si>
  <si>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</si>
  <si>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</si>
  <si>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</si>
  <si>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</si>
  <si>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</si>
  <si>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</si>
  <si>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</si>
  <si>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</si>
  <si>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</si>
  <si>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</si>
  <si>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</si>
  <si>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</si>
  <si>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</si>
  <si>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</si>
  <si>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</si>
  <si>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</si>
  <si>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</si>
  <si>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</si>
  <si>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</si>
  <si>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</si>
  <si>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</si>
  <si>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</si>
  <si>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</si>
  <si>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</si>
  <si>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</si>
  <si>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</si>
  <si>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</si>
  <si>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</si>
  <si>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</si>
  <si>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</si>
  <si>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</si>
  <si>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</si>
  <si>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</si>
  <si>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</si>
  <si>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</si>
  <si>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</si>
  <si>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</si>
  <si>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</si>
  <si>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</si>
  <si>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</si>
  <si>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</si>
  <si>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</si>
  <si>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</si>
  <si>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</si>
  <si>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</si>
  <si>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</si>
  <si>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</si>
  <si>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</si>
  <si>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</si>
  <si>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</si>
  <si>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</si>
  <si>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</si>
  <si>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</si>
  <si>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</si>
  <si>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</si>
  <si>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</si>
  <si>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</si>
  <si>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</si>
  <si>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</si>
  <si>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</si>
  <si>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</si>
  <si>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</si>
  <si>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</si>
  <si>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</si>
  <si>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</si>
  <si>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</si>
  <si>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</si>
  <si>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</si>
  <si>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</si>
  <si>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</si>
  <si>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</si>
  <si>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</si>
  <si>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</si>
  <si>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</si>
  <si>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</si>
  <si>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</si>
  <si>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</si>
  <si>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</si>
  <si>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</si>
  <si>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</si>
  <si>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</si>
  <si>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</si>
  <si>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</si>
  <si>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</si>
  <si>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</si>
  <si>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</si>
  <si>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</si>
  <si>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</si>
  <si>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</si>
  <si>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</si>
  <si>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</si>
  <si>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</si>
  <si>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</si>
  <si>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</si>
  <si>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</si>
  <si>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</si>
  <si>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</si>
  <si>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</si>
  <si>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</si>
  <si>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</si>
  <si>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</si>
  <si>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</si>
  <si>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</si>
  <si>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</si>
  <si>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</si>
  <si>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</si>
  <si>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</si>
  <si>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</si>
  <si>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</si>
  <si>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</si>
  <si>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</si>
  <si>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</si>
  <si>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</si>
  <si>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</si>
  <si>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</si>
  <si>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</si>
  <si>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</si>
  <si>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</si>
  <si>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</si>
  <si>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</si>
  <si>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</si>
  <si>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</si>
  <si>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</si>
  <si>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</si>
  <si>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</si>
  <si>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</si>
  <si>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</si>
  <si>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</si>
  <si>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</si>
  <si>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</si>
  <si>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</si>
  <si>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</si>
  <si>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</si>
  <si>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</si>
  <si>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</si>
  <si>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</si>
  <si>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</si>
  <si>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</si>
  <si>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</si>
  <si>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</si>
  <si>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</si>
  <si>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</si>
  <si>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</si>
  <si>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</si>
  <si>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</si>
  <si>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</si>
  <si>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</si>
  <si>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</si>
  <si>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</si>
  <si>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</si>
  <si>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</si>
  <si>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</si>
  <si>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</si>
  <si>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</si>
  <si>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</si>
  <si>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</si>
  <si>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</si>
  <si>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</si>
  <si>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</si>
  <si>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</si>
  <si>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</si>
  <si>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</si>
  <si>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</si>
  <si>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</si>
  <si>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</si>
  <si>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</si>
  <si>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</si>
  <si>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</si>
  <si>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</si>
  <si>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</si>
  <si>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</si>
  <si>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</si>
  <si>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</si>
  <si>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</si>
  <si>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</si>
  <si>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</si>
  <si>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</si>
  <si>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</si>
  <si>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</si>
  <si>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</si>
  <si>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</si>
  <si>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</si>
  <si>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</si>
  <si>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</si>
  <si>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</si>
  <si>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</si>
  <si>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</si>
  <si>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</si>
  <si>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</si>
  <si>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</si>
  <si>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</si>
  <si>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</si>
  <si>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</si>
  <si>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</si>
  <si>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</si>
  <si>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</si>
  <si>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</si>
  <si>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</si>
  <si>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</si>
  <si>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</si>
  <si>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</si>
  <si>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</si>
  <si>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</si>
  <si>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</si>
  <si>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</si>
  <si>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</si>
  <si>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</si>
  <si>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</si>
  <si>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</si>
  <si>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</si>
  <si>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</si>
  <si>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</si>
  <si>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</si>
  <si>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</si>
  <si>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</si>
  <si>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</si>
  <si>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</si>
  <si>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</si>
  <si>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</si>
  <si>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</si>
  <si>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</si>
  <si>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</si>
  <si>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</si>
  <si>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</si>
  <si>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</si>
  <si>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</si>
  <si>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</si>
  <si>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</si>
  <si>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</si>
  <si>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</si>
  <si>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</si>
  <si>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</si>
  <si>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</si>
  <si>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</si>
  <si>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</si>
  <si>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</si>
  <si>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</si>
  <si>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</si>
  <si>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</si>
  <si>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</si>
  <si>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</si>
  <si>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</si>
  <si>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</si>
  <si>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</si>
  <si>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</si>
  <si>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</si>
  <si>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</si>
  <si>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</si>
  <si>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</si>
  <si>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</si>
  <si>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</si>
  <si>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</si>
  <si>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</si>
  <si>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</si>
  <si>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</si>
  <si>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</si>
  <si>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</si>
  <si>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</si>
  <si>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</si>
  <si>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</si>
  <si>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</si>
  <si>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</si>
  <si>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</si>
  <si>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</si>
  <si>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</si>
  <si>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</si>
  <si>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</si>
  <si>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</si>
  <si>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</si>
  <si>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</si>
  <si>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</si>
  <si>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</si>
  <si>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</si>
  <si>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</si>
  <si>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</si>
  <si>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</si>
  <si>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</si>
  <si>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</si>
  <si>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</si>
  <si>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</si>
  <si>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</si>
  <si>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</si>
  <si>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</si>
  <si>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</si>
  <si>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</si>
  <si>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</si>
  <si>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</si>
  <si>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</si>
  <si>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</si>
  <si>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</si>
  <si>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</si>
  <si>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</si>
  <si>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</si>
  <si>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</si>
  <si>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</si>
  <si>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</si>
  <si>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</si>
  <si>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</si>
  <si>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</si>
  <si>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</si>
  <si>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</si>
  <si>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</si>
  <si>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</si>
  <si>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</si>
  <si>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</si>
  <si>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</si>
  <si>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</si>
  <si>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</si>
  <si>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</si>
  <si>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</si>
  <si>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</si>
  <si>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</si>
  <si>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</si>
  <si>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</si>
  <si>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</si>
  <si>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</si>
  <si>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</si>
  <si>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</si>
  <si>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</si>
  <si>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</si>
  <si>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</si>
  <si>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</si>
  <si>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</si>
  <si>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</si>
  <si>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</si>
  <si>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</si>
  <si>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</si>
  <si>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</si>
  <si>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</si>
  <si>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</si>
  <si>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</si>
  <si>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</si>
  <si>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</si>
  <si>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</si>
  <si>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</si>
  <si>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</si>
  <si>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</si>
  <si>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</si>
  <si>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</si>
  <si>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</si>
  <si>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</si>
  <si>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</si>
  <si>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</si>
  <si>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</si>
  <si>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</si>
  <si>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</si>
  <si>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</si>
  <si>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</si>
  <si>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</si>
  <si>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</si>
  <si>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</si>
  <si>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</si>
  <si>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</si>
  <si>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</si>
  <si>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</si>
  <si>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</si>
  <si>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</si>
  <si>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</si>
  <si>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</si>
  <si>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</si>
  <si>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</si>
  <si>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</si>
  <si>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</si>
  <si>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</si>
  <si>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</si>
  <si>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</si>
  <si>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</si>
  <si>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</si>
  <si>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</si>
  <si>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</si>
  <si>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</si>
  <si>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</si>
  <si>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</si>
  <si>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</si>
  <si>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</si>
  <si>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</si>
  <si>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</si>
  <si>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</si>
  <si>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</si>
  <si>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</si>
  <si>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</si>
  <si>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</si>
  <si>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</si>
  <si>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</si>
  <si>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</si>
  <si>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</si>
  <si>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</si>
  <si>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</si>
  <si>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</si>
  <si>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</si>
  <si>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</si>
  <si>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</si>
  <si>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</si>
  <si>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</si>
  <si>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</si>
  <si>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</si>
  <si>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</si>
  <si>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</si>
  <si>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</si>
  <si>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</si>
  <si>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</si>
  <si>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</si>
  <si>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</si>
  <si>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</si>
  <si>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</si>
  <si>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</si>
  <si>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</si>
  <si>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</si>
  <si>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</si>
  <si>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</si>
  <si>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</si>
  <si>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</si>
  <si>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</si>
  <si>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</si>
  <si>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</si>
  <si>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</si>
  <si>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</si>
  <si>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</si>
  <si>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</si>
  <si>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</si>
  <si>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</si>
  <si>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</si>
  <si>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</si>
  <si>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</si>
  <si>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</si>
  <si>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</si>
  <si>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</si>
  <si>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</si>
  <si>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</si>
  <si>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</si>
  <si>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</si>
  <si>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</si>
  <si>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</si>
  <si>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</si>
  <si>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</si>
  <si>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</si>
  <si>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</si>
  <si>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</si>
  <si>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</si>
  <si>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</si>
  <si>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</si>
  <si>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</si>
  <si>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</si>
  <si>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</si>
  <si>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</si>
  <si>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</si>
  <si>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</si>
  <si>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</si>
  <si>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</si>
  <si>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</si>
  <si>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</si>
  <si>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</si>
  <si>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</si>
  <si>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</si>
  <si>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</si>
  <si>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</si>
  <si>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</si>
  <si>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</si>
  <si>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</si>
  <si>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</si>
  <si>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</si>
  <si>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</si>
  <si>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</si>
  <si>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</si>
  <si>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</si>
  <si>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</si>
  <si>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</si>
  <si>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</si>
  <si>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</si>
  <si>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</si>
  <si>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</si>
  <si>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</si>
  <si>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</si>
  <si>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</si>
  <si>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</si>
  <si>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</si>
  <si>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</si>
  <si>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</si>
  <si>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</si>
  <si>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</si>
  <si>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</si>
  <si>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</si>
  <si>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</si>
  <si>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</si>
  <si>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</si>
  <si>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</si>
  <si>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</si>
  <si>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</si>
  <si>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</si>
  <si>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</si>
  <si>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</si>
  <si>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</si>
  <si>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</si>
  <si>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</si>
  <si>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</si>
  <si>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</si>
  <si>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</si>
  <si>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</si>
  <si>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</si>
  <si>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</si>
  <si>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</si>
  <si>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</si>
  <si>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</si>
  <si>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</si>
  <si>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</si>
  <si>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</si>
  <si>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</si>
  <si>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</si>
  <si>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</si>
  <si>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</si>
  <si>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</si>
  <si>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</si>
  <si>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</si>
  <si>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</si>
  <si>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</si>
  <si>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</si>
  <si>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</si>
  <si>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</si>
  <si>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</si>
  <si>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</si>
  <si>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</si>
  <si>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</si>
  <si>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</si>
  <si>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</si>
  <si>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</si>
  <si>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</si>
  <si>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</si>
  <si>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</si>
  <si>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</si>
  <si>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</si>
  <si>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</si>
  <si>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</si>
  <si>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</si>
  <si>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</si>
  <si>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</si>
  <si>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</si>
  <si>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</si>
  <si>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</si>
  <si>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</si>
  <si>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</si>
  <si>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</si>
  <si>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</si>
  <si>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</si>
  <si>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</si>
  <si>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</si>
  <si>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</si>
  <si>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</si>
  <si>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</si>
  <si>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</si>
  <si>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</si>
  <si>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</si>
  <si>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</si>
  <si>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</si>
  <si>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</si>
  <si>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</si>
  <si>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</si>
  <si>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</si>
  <si>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</si>
  <si>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</si>
  <si>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</si>
  <si>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</si>
  <si>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</si>
  <si>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</si>
  <si>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</si>
  <si>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</si>
  <si>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</si>
  <si>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</si>
  <si>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</si>
  <si>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</si>
  <si>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</si>
  <si>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</si>
  <si>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</si>
  <si>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</si>
  <si>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</si>
  <si>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</si>
  <si>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</si>
  <si>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</si>
  <si>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</si>
  <si>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</si>
  <si>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</si>
  <si>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</si>
  <si>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</si>
  <si>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</si>
  <si>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</si>
  <si>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</si>
  <si>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</si>
  <si>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</si>
  <si>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</si>
  <si>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</si>
  <si>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</si>
  <si>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</si>
  <si>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</si>
  <si>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</si>
  <si>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</si>
  <si>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</si>
  <si>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</si>
  <si>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</si>
  <si>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</si>
  <si>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</si>
  <si>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</si>
  <si>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</si>
  <si>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</si>
  <si>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</si>
  <si>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</si>
  <si>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</si>
  <si>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</si>
  <si>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</si>
  <si>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</si>
  <si>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</si>
  <si>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</si>
  <si>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</si>
  <si>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</si>
  <si>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</si>
  <si>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</si>
  <si>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</si>
  <si>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</si>
  <si>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</si>
  <si>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</si>
  <si>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</si>
  <si>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</si>
  <si>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</si>
  <si>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</si>
  <si>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</si>
  <si>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</si>
  <si>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</si>
  <si>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</si>
  <si>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</si>
  <si>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</si>
  <si>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</si>
  <si>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</si>
  <si>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</si>
  <si>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</si>
  <si>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</si>
  <si>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</si>
  <si>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</si>
  <si>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</si>
  <si>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</si>
  <si>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</si>
  <si>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</si>
  <si>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</si>
  <si>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</si>
  <si>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</si>
  <si>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</si>
  <si>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</si>
  <si>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</si>
  <si>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</si>
  <si>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</si>
  <si>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</si>
  <si>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</si>
  <si>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</si>
  <si>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</si>
  <si>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</si>
  <si>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</si>
  <si>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</si>
  <si>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</si>
  <si>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</si>
  <si>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</si>
  <si>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</si>
  <si>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</si>
  <si>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</si>
  <si>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</si>
  <si>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</si>
  <si>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</si>
  <si>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</si>
  <si>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</si>
  <si>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</si>
  <si>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</si>
  <si>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</si>
  <si>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</si>
  <si>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</si>
  <si>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</si>
  <si>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</si>
  <si>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</si>
  <si>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</si>
  <si>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</si>
  <si>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</si>
  <si>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</si>
  <si>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</si>
  <si>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</si>
  <si>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</si>
  <si>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</si>
  <si>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</si>
  <si>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</si>
  <si>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</si>
  <si>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</si>
  <si>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</si>
  <si>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</si>
  <si>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</si>
  <si>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</si>
  <si>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</si>
  <si>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</si>
  <si>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</si>
  <si>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</si>
  <si>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</si>
  <si>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</si>
  <si>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</si>
  <si>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</si>
  <si>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</si>
  <si>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</si>
  <si>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</si>
  <si>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</si>
  <si>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</si>
  <si>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</si>
  <si>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</si>
  <si>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</si>
  <si>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</si>
  <si>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</si>
  <si>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</si>
  <si>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</si>
  <si>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</si>
  <si>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</si>
  <si>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</si>
  <si>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</si>
  <si>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</si>
  <si>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</si>
  <si>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</si>
  <si>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</si>
  <si>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</si>
  <si>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</si>
  <si>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</si>
  <si>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</si>
  <si>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</si>
  <si>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</si>
  <si>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</si>
  <si>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</si>
  <si>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</si>
  <si>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</si>
  <si>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</si>
  <si>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</si>
  <si>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</si>
  <si>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</si>
  <si>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</si>
  <si>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</si>
  <si>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</si>
  <si>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</si>
  <si>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</si>
  <si>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</si>
  <si>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</si>
  <si>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</si>
  <si>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</si>
  <si>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</si>
  <si>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</si>
  <si>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</si>
  <si>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</si>
  <si>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</si>
  <si>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</si>
  <si>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</si>
  <si>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</si>
  <si>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</si>
  <si>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</si>
  <si>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</si>
  <si>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</si>
  <si>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</si>
  <si>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</si>
  <si>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</si>
  <si>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</si>
  <si>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</si>
  <si>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</si>
  <si>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</si>
  <si>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</si>
  <si>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</si>
  <si>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</si>
  <si>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</si>
  <si>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</si>
  <si>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</si>
  <si>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</si>
  <si>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</si>
  <si>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</si>
  <si>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</si>
  <si>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</si>
  <si>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</si>
  <si>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</si>
  <si>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</si>
  <si>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</si>
  <si>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</si>
  <si>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</si>
  <si>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</si>
  <si>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</si>
  <si>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</si>
  <si>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</si>
  <si>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</si>
  <si>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</si>
  <si>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</si>
  <si>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</si>
  <si>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</si>
  <si>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</si>
  <si>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</si>
  <si>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</si>
  <si>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</si>
  <si>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</si>
  <si>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</si>
  <si>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</si>
  <si>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</si>
  <si>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</si>
  <si>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</si>
  <si>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</si>
  <si>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</si>
  <si>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</si>
  <si>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</si>
  <si>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</si>
  <si>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</si>
  <si>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</si>
  <si>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</si>
  <si>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</si>
  <si>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</si>
  <si>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</si>
  <si>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</si>
  <si>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</si>
  <si>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</si>
  <si>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</si>
  <si>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</si>
  <si>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</si>
  <si>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</si>
  <si>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</si>
  <si>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</si>
  <si>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</si>
  <si>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</si>
  <si>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</si>
  <si>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</si>
  <si>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</si>
  <si>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</si>
  <si>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</si>
  <si>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</si>
  <si>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</si>
  <si>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</si>
  <si>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</si>
  <si>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</si>
  <si>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</si>
  <si>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</si>
  <si>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</si>
  <si>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</si>
  <si>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</si>
  <si>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</si>
  <si>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</si>
  <si>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</si>
  <si>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</si>
  <si>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</si>
  <si>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</si>
  <si>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</si>
  <si>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</si>
  <si>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</si>
  <si>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</si>
  <si>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</si>
  <si>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</si>
  <si>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</si>
  <si>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</si>
  <si>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</si>
  <si>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</si>
  <si>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</si>
  <si>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</si>
  <si>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</si>
  <si>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</si>
  <si>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</si>
  <si>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</si>
  <si>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</si>
  <si>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</si>
  <si>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</si>
  <si>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</si>
  <si>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</si>
  <si>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</si>
  <si>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</si>
  <si>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</si>
  <si>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</si>
  <si>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</si>
  <si>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</si>
  <si>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</si>
  <si>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</si>
  <si>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</si>
  <si>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</si>
  <si>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</si>
  <si>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</si>
  <si>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</si>
  <si>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</si>
  <si>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</si>
  <si>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</si>
  <si>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</si>
  <si>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</si>
  <si>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</si>
  <si>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</si>
  <si>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</si>
  <si>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</si>
  <si>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</si>
  <si>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</si>
  <si>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</si>
  <si>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</si>
  <si>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</si>
  <si>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</si>
  <si>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</si>
  <si>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</si>
  <si>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</si>
  <si>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</si>
  <si>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</si>
  <si>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</si>
  <si>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</si>
  <si>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</si>
  <si>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</si>
  <si>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</si>
  <si>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</si>
  <si>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</si>
  <si>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</si>
  <si>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</si>
  <si>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</si>
  <si>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</si>
  <si>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</si>
  <si>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</si>
  <si>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</si>
  <si>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</si>
  <si>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</si>
  <si>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</si>
  <si>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</si>
  <si>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</si>
  <si>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</si>
  <si>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</si>
  <si>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</si>
  <si>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</si>
  <si>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</si>
  <si>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</si>
  <si>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</si>
  <si>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</si>
  <si>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</si>
  <si>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</si>
  <si>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</si>
  <si>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</si>
  <si>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</si>
  <si>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</si>
  <si>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</si>
  <si>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</si>
  <si>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</si>
  <si>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</si>
  <si>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</si>
  <si>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</si>
  <si>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</si>
  <si>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</si>
  <si>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</si>
  <si>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</si>
  <si>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</si>
  <si>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</si>
  <si>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</si>
  <si>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</si>
  <si>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</si>
  <si>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</si>
  <si>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</si>
  <si>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</si>
  <si>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</si>
  <si>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</si>
  <si>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</si>
  <si>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</si>
  <si>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</si>
  <si>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</si>
  <si>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</si>
  <si>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</si>
  <si>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</si>
  <si>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</si>
  <si>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</si>
  <si>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</si>
  <si>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</si>
  <si>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</si>
  <si>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</si>
  <si>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</si>
  <si>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</si>
  <si>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</si>
  <si>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</si>
  <si>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</si>
  <si>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</si>
  <si>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</si>
  <si>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</si>
  <si>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</si>
  <si>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</si>
  <si>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</si>
  <si>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</si>
  <si>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</si>
  <si>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</si>
  <si>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</si>
  <si>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</si>
  <si>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</si>
  <si>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</si>
  <si>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</si>
  <si>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</si>
  <si>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</si>
  <si>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</si>
  <si>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</si>
  <si>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</si>
  <si>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</si>
  <si>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</si>
  <si>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</si>
  <si>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</si>
  <si>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</si>
  <si>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</si>
  <si>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</si>
  <si>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</si>
  <si>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</si>
  <si>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</si>
  <si>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</si>
  <si>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</si>
  <si>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</si>
  <si>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</si>
  <si>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</si>
  <si>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</si>
  <si>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</si>
  <si>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</si>
  <si>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</si>
  <si>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</si>
  <si>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</si>
  <si>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</si>
  <si>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</si>
  <si>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</si>
  <si>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</si>
  <si>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</si>
  <si>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</si>
  <si>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</si>
  <si>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</si>
  <si>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</si>
  <si>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</si>
  <si>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</si>
  <si>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</si>
  <si>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</si>
  <si>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</si>
  <si>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</si>
  <si>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</si>
  <si>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</si>
  <si>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</si>
  <si>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</si>
  <si>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</si>
  <si>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</si>
  <si>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</si>
  <si>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</si>
  <si>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</si>
  <si>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</si>
  <si>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</si>
  <si>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</si>
  <si>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</si>
  <si>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</si>
  <si>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</si>
  <si>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</si>
  <si>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</si>
  <si>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</si>
  <si>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</si>
  <si>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</si>
  <si>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</si>
  <si>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</si>
  <si>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</si>
  <si>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</si>
  <si>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</si>
  <si>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</si>
  <si>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</si>
  <si>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</si>
  <si>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</si>
  <si>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</si>
  <si>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</si>
  <si>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</si>
  <si>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</si>
  <si>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</si>
  <si>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</si>
  <si>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</si>
  <si>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</si>
  <si>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</si>
  <si>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</si>
  <si>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</si>
  <si>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</si>
  <si>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</si>
  <si>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</si>
  <si>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</si>
  <si>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</si>
  <si>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</si>
  <si>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</si>
  <si>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</si>
  <si>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</si>
  <si>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</si>
  <si>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</si>
  <si>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</si>
  <si>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</si>
  <si>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</si>
  <si>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</si>
  <si>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</si>
  <si>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</si>
  <si>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</si>
  <si>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</si>
  <si>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</si>
  <si>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</si>
  <si>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</si>
  <si>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</si>
  <si>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</si>
  <si>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</si>
  <si>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</si>
  <si>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</si>
  <si>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</si>
  <si>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</si>
  <si>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</si>
  <si>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</si>
  <si>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</si>
  <si>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</si>
  <si>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</si>
  <si>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</si>
  <si>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</si>
  <si>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</si>
  <si>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</si>
  <si>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</si>
  <si>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</si>
  <si>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</si>
  <si>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</si>
  <si>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</si>
  <si>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</si>
  <si>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</si>
  <si>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</si>
  <si>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</si>
  <si>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</si>
  <si>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</si>
  <si>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</si>
  <si>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</si>
  <si>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</si>
  <si>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</si>
  <si>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</si>
  <si>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</si>
  <si>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</si>
  <si>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</si>
  <si>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</si>
  <si>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</si>
  <si>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</si>
  <si>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</si>
  <si>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</si>
  <si>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</si>
  <si>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</si>
  <si>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</si>
  <si>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</si>
  <si>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</si>
  <si>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</si>
  <si>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</si>
  <si>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</si>
  <si>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</si>
  <si>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</si>
  <si>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</si>
  <si>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</si>
  <si>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</si>
  <si>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</si>
  <si>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</si>
  <si>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</si>
  <si>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</si>
  <si>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</si>
  <si>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</si>
  <si>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</si>
  <si>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</si>
  <si>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</si>
  <si>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</si>
  <si>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</si>
  <si>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</si>
  <si>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</si>
  <si>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</si>
  <si>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</si>
  <si>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</si>
  <si>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</si>
  <si>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</si>
  <si>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</si>
  <si>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</si>
  <si>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</si>
  <si>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</si>
  <si>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</si>
  <si>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</si>
  <si>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</si>
  <si>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</si>
  <si>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</si>
  <si>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</si>
  <si>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</si>
  <si>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</si>
  <si>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</si>
  <si>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</si>
  <si>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</si>
  <si>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</si>
  <si>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</si>
  <si>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</si>
  <si>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</si>
  <si>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</si>
  <si>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</si>
  <si>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</si>
  <si>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</si>
  <si>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</si>
  <si>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</si>
  <si>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</si>
  <si>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</si>
  <si>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</si>
  <si>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</si>
  <si>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</si>
  <si>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</si>
  <si>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</si>
  <si>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</si>
  <si>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</si>
  <si>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</si>
  <si>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</si>
  <si>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</si>
  <si>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</si>
  <si>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</si>
  <si>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</si>
  <si>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</si>
  <si>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</si>
  <si>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</si>
  <si>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</si>
  <si>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</si>
  <si>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</si>
  <si>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</si>
  <si>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</si>
  <si>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</si>
  <si>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</si>
  <si>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</si>
  <si>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</si>
  <si>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</si>
  <si>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</si>
  <si>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</si>
  <si>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</si>
  <si>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</si>
  <si>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</si>
  <si>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</si>
  <si>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</si>
  <si>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</si>
  <si>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</si>
  <si>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</si>
  <si>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</si>
  <si>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</si>
  <si>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</si>
  <si>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</si>
  <si>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</si>
  <si>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</si>
  <si>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</si>
  <si>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</si>
  <si>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</si>
  <si>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</si>
  <si>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</si>
  <si>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</si>
  <si>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</si>
  <si>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</si>
  <si>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</si>
  <si>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</si>
  <si>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</si>
  <si>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</si>
  <si>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</si>
  <si>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</si>
  <si>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</si>
  <si>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</si>
  <si>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</si>
  <si>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</si>
  <si>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</si>
  <si>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</si>
  <si>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</si>
  <si>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</si>
  <si>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</si>
  <si>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</si>
  <si>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</si>
  <si>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</si>
  <si>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</si>
  <si>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</si>
  <si>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</si>
  <si>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</si>
  <si>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</si>
  <si>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</si>
  <si>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</si>
  <si>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</si>
  <si>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</si>
  <si>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</si>
  <si>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</si>
  <si>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</si>
  <si>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</si>
  <si>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</si>
  <si>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</si>
  <si>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</si>
  <si>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</si>
  <si>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</si>
  <si>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</si>
  <si>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</si>
  <si>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</si>
  <si>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</si>
  <si>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</si>
  <si>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</si>
  <si>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</si>
  <si>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</si>
  <si>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</si>
  <si>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</si>
  <si>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</si>
  <si>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</si>
  <si>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</si>
  <si>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</si>
  <si>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</si>
  <si>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</si>
  <si>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</si>
  <si>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</si>
  <si>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</si>
  <si>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</si>
  <si>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</si>
  <si>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</si>
  <si>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</si>
  <si>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</si>
  <si>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</si>
  <si>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</si>
  <si>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</si>
  <si>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</si>
  <si>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</si>
  <si>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</si>
  <si>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</si>
  <si>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</si>
  <si>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</si>
  <si>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</si>
  <si>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</si>
  <si>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</si>
  <si>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</si>
  <si>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</si>
  <si>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</si>
  <si>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</si>
  <si>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</si>
  <si>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</si>
  <si>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</si>
  <si>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</si>
  <si>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</si>
  <si>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</si>
  <si>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</si>
  <si>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</si>
  <si>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</si>
  <si>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</si>
  <si>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</si>
  <si>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</si>
  <si>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</si>
  <si>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</si>
  <si>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</si>
  <si>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</si>
  <si>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</si>
  <si>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</si>
  <si>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</si>
  <si>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</si>
  <si>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</si>
  <si>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</si>
  <si>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</si>
  <si>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</si>
  <si>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</si>
  <si>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</si>
  <si>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</si>
  <si>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</si>
  <si>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</si>
  <si>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</si>
  <si>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</si>
  <si>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</si>
  <si>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</si>
  <si>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</si>
  <si>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</si>
  <si>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</si>
  <si>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</si>
  <si>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</si>
  <si>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</si>
  <si>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</si>
  <si>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</si>
  <si>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</si>
  <si>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</si>
  <si>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</si>
  <si>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</si>
  <si>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</si>
  <si>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</si>
  <si>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</si>
  <si>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</si>
  <si>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</si>
  <si>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</si>
  <si>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</si>
  <si>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</si>
  <si>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</si>
  <si>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</si>
  <si>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</si>
  <si>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</si>
  <si>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</si>
  <si>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</si>
  <si>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</si>
  <si>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</si>
  <si>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</si>
  <si>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</si>
  <si>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</si>
  <si>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</si>
  <si>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</si>
  <si>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</si>
  <si>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</si>
  <si>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</si>
  <si>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</si>
  <si>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</si>
  <si>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</si>
  <si>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</si>
  <si>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</si>
  <si>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</si>
  <si>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</si>
  <si>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</si>
  <si>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</si>
  <si>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</si>
  <si>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</si>
  <si>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</si>
  <si>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</si>
  <si>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</si>
  <si>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</si>
  <si>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</si>
  <si>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</si>
  <si>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</si>
  <si>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</si>
  <si>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</si>
  <si>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</si>
  <si>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</si>
  <si>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</si>
  <si>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</si>
  <si>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</si>
  <si>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</si>
  <si>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</si>
  <si>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</si>
  <si>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</si>
  <si>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</si>
  <si>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</si>
  <si>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</si>
  <si>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</si>
  <si>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</si>
  <si>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</si>
  <si>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</si>
  <si>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</si>
  <si>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</si>
  <si>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</si>
  <si>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</si>
  <si>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</si>
  <si>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</si>
  <si>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</si>
  <si>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</si>
  <si>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</si>
  <si>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</si>
  <si>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</si>
  <si>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</si>
  <si>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</si>
  <si>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</si>
  <si>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</si>
  <si>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</si>
  <si>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</si>
  <si>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</si>
  <si>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</si>
  <si>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</si>
  <si>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</si>
  <si>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</si>
  <si>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</si>
  <si>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</si>
  <si>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</si>
  <si>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</si>
  <si>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</si>
  <si>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</si>
  <si>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</si>
  <si>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</si>
  <si>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</si>
  <si>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</si>
  <si>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</si>
  <si>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</si>
  <si>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</si>
  <si>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</si>
  <si>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</si>
  <si>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</si>
  <si>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</si>
  <si>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</si>
  <si>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</si>
  <si>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</si>
  <si>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</si>
  <si>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</si>
  <si>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</si>
  <si>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</si>
  <si>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</si>
  <si>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</si>
  <si>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</si>
  <si>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</si>
  <si>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</si>
  <si>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</si>
  <si>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</si>
  <si>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</si>
  <si>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</si>
  <si>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</si>
  <si>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</si>
  <si>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</si>
  <si>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</si>
  <si>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</si>
  <si>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</si>
  <si>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</si>
  <si>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</si>
  <si>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</si>
  <si>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</si>
  <si>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</si>
  <si>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</si>
  <si>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</si>
  <si>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</si>
  <si>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</si>
  <si>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</si>
  <si>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</si>
  <si>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</si>
  <si>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</si>
  <si>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</si>
  <si>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</si>
  <si>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</si>
  <si>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</si>
  <si>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</si>
  <si>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</si>
  <si>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</si>
  <si>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</si>
  <si>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</si>
  <si>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</si>
  <si>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</si>
  <si>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</si>
  <si>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</si>
  <si>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</si>
  <si>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</si>
  <si>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</si>
  <si>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</si>
  <si>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</si>
  <si>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</si>
  <si>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</si>
  <si>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</si>
  <si>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</si>
  <si>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</si>
  <si>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</si>
  <si>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</si>
  <si>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</si>
  <si>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</si>
  <si>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</si>
  <si>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</si>
  <si>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</si>
  <si>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</si>
  <si>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</si>
  <si>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</si>
  <si>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</si>
  <si>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</si>
  <si>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</si>
  <si>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</si>
  <si>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</si>
  <si>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</si>
  <si>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</si>
  <si>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</si>
  <si>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</si>
  <si>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</si>
  <si>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</si>
  <si>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</si>
  <si>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</si>
  <si>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</si>
  <si>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</si>
  <si>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</si>
  <si>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</si>
  <si>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</si>
  <si>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</si>
  <si>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</si>
  <si>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</si>
  <si>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</si>
  <si>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</si>
  <si>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</si>
  <si>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</si>
  <si>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</si>
  <si>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</si>
  <si>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</si>
  <si>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</si>
  <si>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</si>
  <si>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</si>
  <si>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</si>
  <si>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</si>
  <si>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</si>
  <si>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</si>
  <si>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</si>
  <si>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</si>
  <si>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</si>
  <si>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</si>
  <si>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</si>
  <si>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</si>
  <si>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</si>
  <si>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</si>
  <si>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</si>
  <si>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</si>
  <si>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</si>
  <si>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</si>
  <si>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</si>
  <si>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</si>
  <si>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</si>
  <si>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</si>
  <si>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</si>
  <si>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</si>
  <si>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</si>
  <si>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</si>
  <si>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</si>
  <si>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</si>
  <si>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</si>
  <si>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</si>
  <si>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</si>
  <si>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</si>
  <si>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</si>
  <si>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</si>
  <si>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</si>
  <si>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</si>
  <si>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</si>
  <si>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</si>
  <si>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</si>
  <si>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</si>
  <si>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</si>
  <si>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</si>
  <si>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</si>
  <si>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</si>
  <si>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</si>
  <si>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</si>
  <si>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</si>
  <si>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</si>
  <si>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</si>
  <si>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</si>
  <si>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</si>
  <si>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</si>
  <si>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</si>
  <si>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</si>
  <si>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</si>
  <si>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</si>
  <si>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</si>
  <si>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</si>
  <si>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</si>
  <si>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</si>
  <si>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</si>
  <si>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</si>
  <si>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</si>
  <si>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</si>
  <si>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</si>
  <si>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</si>
  <si>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</si>
  <si>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</si>
  <si>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</si>
  <si>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</si>
  <si>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</si>
  <si>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</si>
  <si>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</si>
  <si>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</si>
  <si>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</si>
  <si>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</si>
  <si>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</si>
  <si>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</si>
  <si>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</si>
  <si>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</si>
  <si>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</si>
  <si>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</si>
  <si>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</si>
  <si>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</si>
  <si>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</si>
  <si>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</si>
  <si>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</si>
  <si>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</si>
  <si>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</si>
  <si>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</si>
  <si>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</si>
  <si>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</si>
  <si>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</si>
  <si>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</si>
  <si>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</si>
  <si>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</si>
  <si>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</si>
  <si>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</si>
  <si>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</si>
  <si>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</si>
  <si>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</si>
  <si>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</si>
  <si>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</si>
  <si>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</si>
  <si>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</si>
  <si>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</si>
  <si>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</si>
  <si>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</si>
  <si>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</si>
  <si>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</si>
  <si>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</si>
  <si>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</si>
  <si>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</si>
  <si>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</si>
  <si>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</si>
  <si>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</si>
  <si>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</si>
  <si>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</si>
  <si>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</si>
  <si>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</si>
  <si>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</si>
  <si>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</si>
  <si>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</si>
  <si>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</si>
  <si>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</si>
  <si>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</si>
  <si>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</si>
  <si>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</si>
  <si>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</si>
  <si>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</si>
  <si>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</si>
  <si>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</si>
  <si>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</si>
  <si>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</si>
  <si>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</si>
  <si>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</si>
  <si>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</si>
  <si>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</si>
  <si>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</si>
  <si>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</si>
  <si>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</si>
  <si>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</si>
  <si>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</si>
  <si>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</si>
  <si>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</si>
  <si>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</si>
  <si>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</si>
  <si>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</si>
  <si>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</si>
  <si>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</si>
  <si>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</si>
  <si>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</si>
  <si>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</si>
  <si>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</si>
  <si>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</si>
  <si>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</si>
  <si>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</si>
  <si>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</si>
  <si>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</si>
  <si>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</si>
  <si>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</si>
  <si>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</si>
  <si>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</si>
  <si>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</si>
  <si>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</si>
  <si>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</si>
  <si>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</si>
  <si>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</si>
  <si>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</si>
  <si>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</si>
  <si>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</si>
  <si>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</si>
  <si>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</si>
  <si>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</si>
  <si>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</si>
  <si>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</si>
  <si>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</si>
  <si>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</si>
  <si>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</si>
  <si>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</si>
  <si>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</si>
  <si>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</si>
  <si>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</si>
  <si>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</si>
  <si>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</si>
  <si>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</si>
  <si>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</si>
  <si>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</si>
  <si>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</si>
  <si>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</si>
  <si>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</si>
  <si>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</si>
  <si>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</si>
  <si>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</si>
  <si>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</si>
  <si>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</si>
  <si>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</si>
  <si>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</si>
  <si>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</si>
  <si>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</si>
  <si>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</si>
  <si>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</si>
  <si>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</si>
  <si>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</si>
  <si>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</si>
  <si>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</si>
  <si>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</si>
  <si>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</si>
  <si>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</si>
  <si>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</si>
  <si>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</si>
  <si>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</si>
  <si>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</si>
  <si>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</si>
  <si>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</si>
  <si>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</si>
  <si>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</si>
  <si>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</si>
  <si>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</si>
  <si>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</si>
  <si>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</si>
  <si>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</si>
  <si>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</si>
  <si>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</si>
  <si>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</si>
  <si>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</si>
  <si>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</si>
  <si>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</si>
  <si>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</si>
  <si>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</si>
  <si>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</si>
  <si>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</si>
  <si>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</si>
  <si>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</si>
  <si>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</si>
  <si>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</si>
  <si>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</si>
  <si>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</si>
  <si>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</si>
  <si>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</si>
  <si>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</si>
  <si>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</si>
  <si>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</si>
  <si>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</si>
  <si>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</si>
  <si>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</si>
  <si>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</si>
  <si>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</si>
  <si>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</si>
  <si>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</si>
  <si>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</si>
  <si>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</si>
  <si>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</si>
  <si>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</si>
  <si>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</si>
  <si>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</si>
  <si>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</si>
  <si>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</si>
  <si>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</si>
  <si>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</si>
  <si>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</si>
  <si>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</si>
  <si>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</si>
  <si>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</si>
  <si>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</si>
  <si>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</si>
  <si>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</si>
  <si>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</si>
  <si>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</si>
  <si>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</si>
  <si>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</si>
  <si>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</si>
  <si>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</si>
  <si>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</si>
  <si>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</si>
  <si>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</si>
  <si>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</si>
  <si>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</si>
  <si>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</si>
  <si>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</si>
  <si>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</si>
  <si>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</si>
  <si>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</si>
  <si>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</si>
  <si>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</si>
  <si>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</si>
  <si>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</si>
  <si>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</si>
  <si>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</si>
  <si>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</si>
  <si>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</si>
  <si>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</si>
  <si>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</si>
  <si>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</si>
  <si>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</si>
  <si>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</si>
  <si>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</si>
  <si>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</si>
  <si>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</si>
  <si>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</si>
  <si>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</si>
  <si>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</si>
  <si>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</si>
  <si>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</si>
  <si>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</si>
  <si>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</si>
  <si>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</si>
  <si>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</si>
  <si>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</si>
  <si>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</si>
  <si>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</si>
  <si>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</si>
  <si>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</si>
  <si>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</si>
  <si>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</si>
  <si>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</si>
  <si>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</si>
  <si>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</si>
  <si>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</si>
  <si>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</si>
  <si>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</si>
  <si>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</si>
  <si>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</si>
  <si>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</si>
  <si>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</si>
  <si>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</si>
  <si>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</si>
  <si>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</si>
  <si>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</si>
  <si>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</si>
  <si>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</si>
  <si>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</si>
  <si>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</si>
  <si>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</si>
  <si>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</si>
  <si>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</si>
  <si>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</si>
  <si>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</si>
  <si>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</si>
  <si>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</si>
  <si>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</si>
  <si>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</si>
  <si>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</si>
  <si>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</si>
  <si>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</si>
  <si>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</si>
  <si>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</si>
  <si>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</si>
  <si>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</si>
  <si>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</si>
  <si>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</si>
  <si>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</si>
  <si>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</si>
  <si>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</si>
  <si>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</si>
  <si>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</si>
  <si>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</si>
  <si>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</si>
  <si>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</si>
  <si>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</si>
  <si>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</si>
  <si>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</si>
  <si>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</si>
  <si>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</si>
  <si>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</si>
  <si>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</si>
  <si>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</si>
  <si>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</si>
  <si>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</si>
  <si>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</si>
  <si>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</si>
  <si>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</si>
  <si>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</si>
  <si>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</si>
  <si>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</si>
  <si>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</si>
  <si>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</si>
  <si>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</si>
  <si>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</si>
  <si>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</si>
  <si>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</si>
  <si>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</si>
  <si>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</si>
  <si>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</si>
  <si>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</si>
  <si>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</si>
  <si>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</si>
  <si>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</si>
  <si>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</si>
  <si>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</si>
  <si>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</si>
  <si>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</si>
  <si>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</si>
  <si>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</si>
  <si>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</si>
  <si>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</si>
  <si>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</si>
  <si>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</si>
  <si>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</si>
  <si>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</si>
  <si>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</si>
  <si>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</si>
  <si>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</si>
  <si>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</si>
  <si>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</si>
  <si>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</si>
  <si>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</si>
  <si>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</si>
  <si>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</si>
  <si>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</si>
  <si>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</si>
  <si>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</si>
  <si>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</si>
  <si>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</si>
  <si>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</si>
  <si>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</si>
  <si>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</si>
  <si>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</si>
  <si>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</si>
  <si>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</si>
  <si>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</si>
  <si>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</si>
  <si>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</si>
  <si>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</si>
  <si>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</si>
  <si>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</si>
  <si>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</si>
  <si>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</si>
  <si>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</si>
  <si>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</si>
  <si>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</si>
  <si>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</si>
  <si>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</si>
  <si>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</si>
  <si>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</si>
  <si>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</si>
  <si>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</si>
  <si>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</si>
  <si>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</si>
  <si>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</si>
  <si>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</si>
  <si>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</si>
  <si>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</si>
  <si>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</si>
  <si>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</si>
  <si>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</si>
  <si>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</si>
  <si>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</si>
  <si>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</si>
  <si>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</si>
  <si>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</si>
  <si>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</si>
  <si>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</si>
  <si>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</si>
  <si>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</si>
  <si>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</si>
  <si>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</si>
  <si>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</si>
  <si>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</si>
  <si>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</si>
  <si>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</si>
  <si>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</si>
  <si>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</si>
  <si>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</si>
  <si>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</si>
  <si>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</si>
  <si>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</si>
  <si>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</si>
  <si>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</si>
  <si>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</si>
  <si>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</si>
  <si>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</si>
  <si>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</si>
  <si>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</si>
  <si>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</si>
  <si>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</si>
  <si>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</si>
  <si>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</si>
  <si>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</si>
  <si>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</si>
  <si>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</si>
  <si>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</si>
  <si>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</si>
  <si>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</si>
  <si>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</si>
  <si>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</si>
  <si>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</si>
  <si>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</si>
  <si>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</si>
  <si>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</si>
  <si>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</si>
  <si>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</si>
  <si>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</si>
  <si>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</si>
  <si>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</si>
  <si>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</si>
  <si>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</si>
  <si>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</si>
  <si>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</si>
  <si>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</si>
  <si>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</si>
  <si>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</si>
  <si>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</si>
  <si>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</si>
  <si>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</si>
  <si>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</si>
  <si>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</si>
  <si>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</si>
  <si>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</si>
  <si>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</si>
  <si>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</si>
  <si>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</si>
  <si>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</si>
  <si>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</si>
  <si>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</si>
  <si>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</si>
  <si>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</si>
  <si>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</si>
  <si>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</si>
  <si>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</si>
  <si>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</si>
  <si>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</si>
  <si>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</si>
  <si>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</si>
  <si>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</si>
  <si>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</si>
  <si>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</si>
  <si>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</si>
  <si>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</si>
  <si>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</si>
  <si>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</si>
  <si>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</si>
  <si>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</si>
  <si>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</si>
  <si>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</si>
  <si>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</si>
  <si>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</si>
  <si>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</si>
  <si>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</si>
  <si>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</si>
  <si>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</si>
  <si>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</si>
  <si>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</si>
  <si>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</si>
  <si>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</si>
  <si>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</si>
  <si>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</si>
  <si>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</si>
  <si>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</si>
  <si>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</si>
  <si>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</si>
  <si>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</si>
  <si>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</si>
  <si>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</si>
  <si>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</si>
  <si>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</si>
  <si>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</si>
  <si>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</si>
  <si>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</si>
  <si>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</si>
  <si>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</si>
  <si>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</si>
  <si>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</si>
  <si>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</si>
  <si>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</si>
  <si>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</si>
  <si>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</si>
  <si>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</si>
  <si>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</si>
  <si>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</si>
  <si>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</si>
  <si>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</si>
  <si>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</si>
  <si>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</si>
  <si>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</si>
  <si>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</si>
  <si>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</si>
  <si>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</si>
  <si>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</si>
  <si>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</si>
  <si>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</si>
  <si>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</si>
  <si>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</si>
  <si>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</si>
  <si>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</si>
  <si>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</si>
  <si>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</si>
  <si>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</si>
  <si>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</si>
  <si>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</si>
  <si>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</si>
  <si>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</si>
  <si>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</si>
  <si>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</si>
  <si>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</si>
  <si>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</si>
  <si>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</si>
  <si>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</si>
  <si>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</si>
  <si>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</si>
  <si>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</si>
  <si>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</si>
  <si>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</si>
  <si>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</si>
  <si>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</si>
  <si>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</si>
  <si>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</si>
  <si>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</si>
  <si>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</si>
  <si>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</si>
  <si>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</si>
  <si>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</si>
  <si>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</si>
  <si>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</si>
  <si>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</si>
  <si>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</si>
  <si>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</si>
  <si>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</si>
  <si>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</si>
  <si>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</si>
  <si>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</si>
  <si>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</si>
  <si>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</si>
  <si>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</si>
  <si>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</si>
  <si>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</si>
  <si>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</si>
  <si>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</si>
  <si>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</si>
  <si>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</si>
  <si>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</si>
  <si>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</si>
  <si>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</si>
  <si>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</si>
  <si>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</si>
  <si>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</si>
  <si>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</si>
  <si>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</si>
  <si>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</si>
  <si>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</si>
  <si>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</si>
  <si>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</si>
  <si>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</si>
  <si>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</si>
  <si>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</si>
  <si>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</si>
  <si>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</si>
  <si>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</si>
  <si>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</si>
  <si>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</si>
  <si>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</si>
  <si>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</si>
  <si>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</si>
  <si>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</si>
  <si>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</si>
  <si>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</si>
  <si>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</si>
  <si>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</si>
  <si>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</si>
  <si>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</si>
  <si>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</si>
  <si>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</si>
  <si>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</si>
  <si>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</si>
  <si>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</si>
  <si>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</si>
  <si>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</si>
  <si>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</si>
  <si>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</si>
  <si>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</si>
  <si>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</si>
  <si>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</si>
  <si>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</si>
  <si>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</si>
  <si>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</si>
  <si>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</si>
  <si>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</si>
  <si>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</si>
  <si>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</si>
  <si>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</si>
  <si>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</si>
  <si>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</si>
  <si>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</si>
  <si>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</si>
  <si>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</si>
  <si>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</si>
  <si>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</si>
  <si>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</si>
  <si>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</si>
  <si>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</si>
  <si>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</si>
  <si>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</si>
  <si>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</si>
  <si>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</si>
  <si>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</si>
  <si>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</si>
  <si>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</si>
  <si>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</si>
  <si>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</si>
  <si>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</si>
  <si>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</si>
  <si>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</si>
  <si>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</si>
  <si>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</si>
  <si>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</si>
  <si>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</si>
  <si>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</si>
  <si>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</si>
  <si>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</si>
  <si>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</si>
  <si>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</si>
  <si>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</si>
  <si>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</si>
  <si>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</si>
  <si>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</si>
  <si>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</si>
  <si>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</si>
  <si>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</si>
  <si>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</si>
  <si>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</si>
  <si>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</si>
  <si>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</si>
  <si>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</si>
  <si>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</si>
  <si>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</si>
  <si>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</si>
  <si>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</si>
  <si>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</si>
  <si>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</si>
  <si>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</si>
  <si>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</si>
  <si>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</si>
  <si>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</si>
  <si>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</si>
  <si>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</si>
  <si>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</si>
  <si>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</si>
  <si>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</si>
  <si>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</si>
  <si>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</si>
  <si>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</si>
  <si>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</si>
  <si>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</si>
  <si>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</si>
  <si>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</si>
  <si>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</si>
  <si>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</si>
  <si>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</si>
  <si>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</si>
  <si>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</si>
  <si>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</si>
  <si>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</si>
  <si>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</si>
  <si>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</si>
  <si>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</si>
  <si>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</si>
  <si>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</si>
  <si>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</si>
  <si>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</si>
  <si>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</si>
  <si>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</si>
  <si>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</si>
  <si>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</si>
  <si>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</si>
  <si>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</si>
  <si>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</si>
  <si>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</si>
  <si>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</si>
  <si>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</si>
  <si>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</si>
  <si>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</si>
  <si>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</si>
  <si>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</si>
  <si>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</si>
  <si>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</si>
  <si>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</si>
  <si>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</si>
  <si>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</si>
  <si>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</si>
  <si>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</si>
  <si>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</si>
  <si>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</si>
  <si>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</si>
  <si>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</si>
  <si>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</si>
  <si>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</si>
  <si>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</si>
  <si>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</si>
  <si>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</si>
  <si>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</si>
  <si>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</si>
  <si>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</si>
  <si>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</si>
  <si>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</si>
  <si>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</si>
  <si>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</si>
  <si>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</si>
  <si>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</si>
  <si>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</si>
  <si>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</si>
  <si>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</si>
  <si>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</si>
  <si>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</si>
  <si>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</si>
  <si>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</si>
  <si>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</si>
  <si>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</si>
  <si>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</si>
  <si>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</si>
  <si>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</si>
  <si>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</si>
  <si>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</si>
  <si>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</si>
  <si>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</si>
  <si>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</si>
  <si>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</si>
  <si>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</si>
  <si>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</si>
  <si>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</si>
  <si>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</si>
  <si>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</si>
  <si>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</si>
  <si>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</si>
  <si>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</si>
  <si>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</si>
  <si>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</si>
  <si>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</si>
  <si>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</si>
  <si>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</si>
  <si>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</si>
  <si>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</si>
  <si>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</si>
  <si>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</si>
  <si>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</si>
  <si>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</si>
  <si>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</si>
  <si>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</si>
  <si>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</si>
  <si>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</si>
  <si>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</si>
  <si>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</si>
  <si>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</si>
  <si>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</si>
  <si>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</si>
  <si>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</si>
  <si>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</si>
  <si>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</si>
  <si>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</si>
  <si>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</si>
  <si>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</si>
  <si>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</si>
  <si>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</si>
  <si>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</si>
  <si>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</si>
  <si>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</si>
  <si>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</si>
  <si>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</si>
  <si>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</si>
  <si>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</si>
  <si>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</si>
  <si>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</si>
  <si>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</si>
  <si>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</si>
  <si>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</si>
  <si>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</si>
  <si>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</si>
  <si>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</si>
  <si>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</si>
  <si>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</si>
  <si>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</si>
  <si>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</si>
  <si>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</si>
  <si>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</si>
  <si>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</si>
  <si>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</si>
  <si>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</si>
  <si>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</si>
  <si>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</si>
  <si>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</si>
  <si>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</si>
  <si>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</si>
  <si>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</si>
  <si>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</si>
  <si>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</si>
  <si>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</si>
  <si>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</si>
  <si>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</si>
  <si>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</si>
  <si>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</si>
  <si>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</si>
  <si>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</si>
  <si>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</si>
  <si>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</si>
  <si>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</si>
  <si>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</si>
  <si>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</si>
  <si>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</si>
  <si>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</si>
  <si>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</si>
  <si>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</si>
  <si>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</si>
  <si>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</si>
  <si>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</si>
  <si>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</si>
  <si>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</si>
  <si>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</si>
  <si>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</si>
  <si>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</si>
  <si>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</si>
  <si>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</si>
  <si>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</si>
  <si>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</si>
  <si>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</si>
  <si>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</si>
  <si>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</si>
  <si>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</si>
  <si>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</si>
  <si>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</si>
  <si>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</si>
  <si>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</si>
  <si>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</si>
  <si>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</si>
  <si>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</si>
  <si>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</si>
  <si>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</si>
  <si>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</si>
  <si>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</si>
  <si>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</si>
  <si>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</si>
  <si>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</si>
  <si>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</si>
  <si>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</si>
  <si>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</si>
  <si>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</si>
  <si>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</si>
  <si>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</si>
  <si>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</si>
  <si>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</si>
  <si>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</si>
  <si>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</si>
  <si>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</si>
  <si>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</si>
  <si>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</si>
  <si>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</si>
  <si>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</si>
  <si>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</si>
  <si>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</si>
  <si>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</si>
  <si>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</si>
  <si>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</si>
  <si>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</si>
  <si>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</si>
  <si>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</si>
  <si>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</si>
  <si>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</si>
  <si>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</si>
  <si>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</si>
  <si>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</si>
  <si>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</si>
  <si>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</si>
  <si>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</si>
  <si>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</si>
  <si>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</si>
  <si>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</si>
  <si>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</si>
  <si>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</si>
  <si>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</si>
  <si>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</si>
  <si>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</si>
  <si>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</si>
  <si>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</si>
  <si>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</si>
  <si>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</si>
  <si>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</si>
  <si>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</si>
  <si>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</si>
  <si>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</si>
  <si>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</si>
  <si>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</si>
  <si>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</si>
  <si>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</si>
  <si>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</si>
  <si>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</si>
  <si>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</si>
  <si>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</si>
  <si>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</si>
  <si>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</si>
  <si>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</si>
  <si>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</si>
  <si>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</si>
  <si>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</si>
  <si>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</si>
  <si>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</si>
  <si>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</si>
  <si>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</si>
  <si>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</si>
  <si>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</si>
  <si>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</si>
  <si>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</si>
  <si>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</si>
  <si>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</si>
  <si>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</si>
  <si>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</si>
  <si>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</si>
  <si>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</si>
  <si>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</si>
  <si>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</si>
  <si>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</si>
  <si>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</si>
  <si>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</si>
  <si>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</si>
  <si>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</si>
  <si>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</si>
  <si>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</si>
  <si>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</si>
  <si>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</si>
  <si>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</si>
  <si>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</si>
  <si>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</si>
  <si>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</si>
  <si>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</si>
  <si>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</si>
  <si>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</si>
  <si>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</si>
  <si>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</si>
  <si>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</si>
  <si>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</si>
  <si>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</si>
  <si>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</si>
  <si>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</si>
  <si>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</si>
  <si>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</si>
  <si>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</si>
  <si>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</si>
  <si>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</si>
  <si>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</si>
  <si>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</si>
  <si>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</si>
  <si>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</si>
  <si>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</si>
  <si>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</si>
  <si>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</si>
  <si>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</si>
  <si>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</si>
  <si>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</si>
  <si>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</si>
  <si>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</si>
  <si>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</si>
  <si>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</si>
  <si>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</si>
  <si>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</si>
  <si>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</si>
  <si>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</si>
  <si>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</si>
  <si>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</si>
  <si>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</si>
  <si>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</si>
  <si>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</si>
  <si>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</si>
  <si>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</si>
  <si>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</si>
  <si>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</si>
  <si>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</si>
  <si>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</si>
  <si>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</si>
  <si>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</si>
  <si>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</si>
  <si>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</si>
  <si>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</si>
  <si>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</si>
  <si>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</si>
  <si>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</si>
  <si>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</si>
  <si>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</si>
  <si>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</si>
  <si>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</si>
  <si>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</si>
  <si>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</si>
  <si>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</si>
  <si>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</si>
  <si>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</si>
  <si>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</si>
  <si>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</si>
  <si>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</si>
  <si>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</si>
  <si>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</si>
  <si>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</si>
  <si>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</si>
  <si>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</si>
  <si>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</si>
  <si>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</si>
  <si>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</si>
  <si>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</si>
  <si>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</si>
  <si>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</si>
  <si>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</si>
  <si>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</si>
  <si>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</si>
  <si>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</si>
  <si>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</si>
  <si>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</si>
  <si>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</si>
  <si>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</si>
  <si>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</si>
  <si>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</si>
  <si>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</si>
  <si>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</si>
  <si>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</si>
  <si>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</si>
  <si>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</si>
  <si>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</si>
  <si>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</si>
  <si>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</si>
  <si>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</si>
  <si>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</si>
  <si>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</si>
  <si>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</si>
  <si>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</si>
  <si>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</si>
  <si>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</si>
  <si>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</si>
  <si>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</si>
  <si>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</si>
  <si>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</si>
  <si>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</si>
  <si>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</si>
  <si>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</si>
  <si>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</si>
  <si>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</si>
  <si>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</si>
  <si>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</si>
  <si>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</si>
  <si>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</si>
  <si>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</si>
  <si>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</si>
  <si>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</si>
  <si>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</si>
  <si>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</si>
  <si>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</si>
  <si>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</si>
  <si>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</si>
  <si>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</si>
  <si>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</si>
  <si>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</si>
  <si>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</si>
  <si>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</si>
  <si>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</si>
  <si>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</si>
  <si>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</si>
  <si>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</si>
  <si>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</si>
  <si>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</si>
  <si>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</si>
  <si>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</si>
  <si>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</si>
  <si>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</si>
  <si>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</si>
  <si>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</si>
  <si>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</si>
  <si>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</si>
  <si>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</si>
  <si>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</si>
  <si>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</si>
  <si>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</si>
  <si>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</si>
  <si>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</si>
  <si>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</si>
  <si>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</si>
  <si>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</si>
  <si>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</si>
  <si>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</si>
  <si>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</si>
  <si>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</si>
  <si>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</si>
  <si>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</si>
  <si>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</si>
  <si>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</si>
  <si>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</si>
  <si>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</si>
  <si>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</si>
  <si>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</si>
  <si>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</si>
  <si>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</si>
  <si>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</si>
  <si>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</si>
  <si>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</si>
  <si>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</si>
  <si>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</si>
  <si>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</si>
  <si>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</si>
  <si>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</si>
  <si>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</si>
  <si>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</si>
  <si>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</si>
  <si>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</si>
  <si>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</si>
  <si>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</si>
  <si>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</si>
  <si>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</si>
  <si>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</si>
  <si>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</si>
  <si>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</si>
  <si>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</si>
  <si>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</si>
  <si>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</si>
  <si>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</si>
  <si>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</si>
  <si>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</si>
  <si>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</si>
  <si>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</si>
  <si>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</si>
  <si>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</si>
  <si>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</si>
  <si>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</si>
  <si>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</si>
  <si>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</si>
  <si>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</si>
  <si>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</si>
  <si>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</si>
  <si>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</si>
  <si>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</si>
  <si>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</si>
  <si>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</si>
  <si>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</si>
  <si>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</si>
  <si>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</si>
  <si>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</si>
  <si>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</si>
  <si>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</si>
  <si>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</si>
  <si>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</si>
  <si>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</si>
  <si>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</si>
  <si>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</si>
  <si>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</si>
  <si>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</si>
  <si>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</si>
  <si>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</si>
  <si>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</si>
  <si>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</si>
  <si>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</si>
  <si>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</si>
  <si>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</si>
  <si>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</si>
  <si>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</si>
  <si>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</si>
  <si>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</si>
  <si>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</si>
  <si>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</si>
  <si>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</si>
  <si>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</si>
  <si>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</si>
  <si>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</si>
  <si>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</si>
  <si>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</si>
  <si>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</si>
  <si>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</si>
  <si>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</si>
  <si>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</si>
  <si>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</si>
  <si>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</si>
  <si>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</si>
  <si>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</si>
  <si>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</si>
  <si>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</si>
  <si>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</si>
  <si>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</si>
  <si>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</si>
  <si>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</si>
  <si>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</si>
  <si>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</si>
  <si>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</si>
  <si>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</si>
  <si>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</si>
  <si>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</si>
  <si>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</si>
  <si>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</si>
  <si>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</si>
  <si>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</si>
  <si>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</si>
  <si>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</si>
  <si>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</si>
  <si>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</si>
  <si>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</si>
  <si>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</si>
  <si>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</si>
  <si>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</si>
  <si>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</si>
  <si>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</si>
  <si>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</si>
  <si>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</si>
  <si>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</si>
  <si>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</si>
  <si>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</si>
  <si>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</si>
  <si>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</si>
  <si>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</si>
  <si>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</si>
  <si>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</si>
  <si>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</si>
  <si>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</si>
  <si>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</si>
  <si>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</si>
  <si>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</si>
  <si>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</si>
  <si>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</si>
  <si>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</si>
  <si>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</si>
  <si>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</si>
  <si>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</si>
  <si>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</si>
  <si>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</si>
  <si>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</si>
  <si>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</si>
  <si>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</si>
  <si>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</si>
  <si>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</si>
  <si>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</si>
  <si>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</si>
  <si>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</si>
  <si>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</si>
  <si>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</si>
  <si>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</si>
  <si>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</si>
  <si>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</si>
  <si>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</si>
  <si>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</si>
  <si>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</si>
  <si>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</si>
  <si>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</si>
  <si>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</si>
  <si>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</si>
  <si>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</si>
  <si>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</si>
  <si>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</si>
  <si>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</si>
  <si>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</si>
  <si>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</si>
  <si>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</si>
  <si>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</si>
  <si>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</si>
  <si>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</si>
  <si>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</si>
  <si>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</si>
  <si>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</si>
  <si>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</si>
  <si>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</si>
  <si>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</si>
  <si>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</si>
  <si>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</si>
  <si>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</si>
  <si>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</si>
  <si>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</si>
  <si>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</si>
  <si>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</si>
  <si>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</si>
  <si>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</si>
  <si>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</si>
  <si>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</si>
  <si>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</si>
  <si>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</si>
  <si>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</si>
  <si>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</si>
  <si>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</si>
  <si>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</si>
  <si>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</si>
  <si>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</si>
  <si>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</si>
  <si>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</si>
  <si>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</si>
  <si>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</si>
  <si>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</si>
  <si>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</si>
  <si>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</si>
  <si>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</si>
  <si>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</si>
  <si>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</si>
  <si>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</si>
  <si>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</si>
  <si>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</si>
  <si>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</si>
  <si>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</si>
  <si>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</si>
  <si>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</si>
  <si>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</si>
  <si>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</si>
  <si>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</si>
  <si>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</si>
  <si>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</si>
  <si>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</si>
  <si>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</si>
  <si>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</si>
  <si>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</si>
  <si>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</si>
  <si>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</si>
  <si>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</si>
  <si>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</si>
  <si>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</si>
  <si>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</si>
  <si>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</si>
  <si>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</si>
  <si>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</si>
  <si>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</si>
  <si>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</si>
  <si>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</si>
  <si>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</si>
  <si>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</si>
  <si>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</si>
  <si>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</si>
  <si>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</si>
  <si>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</si>
  <si>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</si>
  <si>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</si>
  <si>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</si>
  <si>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</si>
  <si>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</si>
  <si>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</si>
  <si>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</si>
  <si>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</si>
  <si>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</si>
  <si>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</si>
  <si>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</si>
  <si>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</si>
  <si>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</si>
  <si>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</si>
  <si>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</si>
  <si>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</si>
  <si>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</si>
  <si>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</si>
  <si>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</si>
  <si>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</si>
  <si>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</si>
  <si>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</si>
  <si>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</si>
  <si>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</si>
  <si>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</si>
  <si>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</si>
  <si>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</si>
  <si>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</si>
  <si>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</si>
  <si>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</si>
  <si>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</si>
  <si>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</si>
  <si>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</si>
  <si>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</si>
  <si>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</si>
  <si>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</si>
  <si>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</si>
  <si>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</si>
  <si>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</si>
  <si>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</si>
  <si>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</si>
  <si>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</si>
  <si>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</si>
  <si>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</si>
  <si>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</si>
  <si>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</si>
  <si>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</si>
  <si>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</si>
  <si>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</si>
  <si>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</si>
  <si>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</si>
  <si>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</si>
  <si>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</si>
  <si>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</si>
  <si>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</si>
  <si>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</si>
  <si>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</si>
  <si>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</si>
  <si>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</si>
  <si>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</si>
  <si>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</si>
  <si>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</si>
  <si>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</si>
  <si>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</si>
  <si>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</si>
  <si>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</si>
  <si>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</si>
  <si>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</si>
  <si>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</si>
  <si>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</si>
  <si>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</si>
  <si>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</si>
  <si>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</si>
  <si>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</si>
  <si>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</si>
  <si>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</si>
  <si>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</si>
  <si>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</si>
  <si>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</si>
  <si>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</si>
  <si>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</si>
  <si>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</si>
  <si>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</si>
  <si>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</si>
  <si>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</si>
  <si>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</si>
  <si>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</si>
  <si>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</si>
  <si>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</si>
  <si>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</si>
  <si>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</si>
  <si>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</si>
  <si>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</si>
  <si>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</si>
  <si>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</si>
  <si>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</si>
  <si>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</si>
  <si>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</si>
  <si>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</si>
  <si>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</si>
  <si>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</si>
  <si>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</si>
  <si>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</si>
  <si>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</si>
  <si>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</si>
  <si>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</si>
  <si>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</si>
  <si>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</si>
  <si>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</si>
  <si>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</si>
  <si>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</si>
  <si>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</si>
  <si>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</si>
  <si>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</si>
  <si>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</si>
  <si>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</si>
  <si>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</si>
  <si>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</si>
  <si>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</si>
  <si>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</si>
  <si>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</si>
  <si>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</si>
  <si>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</si>
  <si>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</si>
  <si>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</si>
  <si>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</si>
  <si>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</si>
  <si>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</si>
  <si>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</si>
  <si>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</si>
  <si>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</si>
  <si>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</si>
  <si>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</si>
  <si>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</si>
  <si>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</si>
  <si>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</si>
  <si>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</si>
  <si>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</si>
  <si>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</si>
  <si>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</si>
  <si>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</si>
  <si>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</si>
  <si>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</si>
  <si>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</si>
  <si>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</si>
  <si>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</si>
  <si>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</si>
  <si>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</si>
  <si>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</si>
  <si>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</si>
  <si>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</si>
  <si>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</si>
  <si>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</si>
  <si>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</si>
  <si>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</si>
  <si>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</si>
  <si>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</si>
  <si>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</si>
  <si>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</si>
  <si>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</si>
  <si>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</si>
  <si>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</si>
  <si>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</si>
  <si>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</si>
  <si>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</si>
  <si>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</si>
  <si>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</si>
  <si>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</si>
  <si>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</si>
  <si>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</si>
  <si>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</si>
  <si>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</si>
  <si>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</si>
  <si>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</si>
  <si>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</si>
  <si>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</si>
  <si>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</si>
  <si>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</si>
  <si>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</si>
  <si>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</si>
  <si>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</si>
  <si>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</si>
  <si>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</si>
  <si>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</si>
  <si>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</si>
  <si>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</si>
  <si>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</si>
  <si>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</si>
  <si>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</si>
  <si>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</si>
  <si>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</si>
  <si>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</si>
  <si>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</si>
  <si>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</si>
  <si>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</si>
  <si>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</si>
  <si>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</si>
  <si>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</si>
  <si>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</si>
  <si>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</si>
  <si>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</si>
  <si>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</si>
  <si>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</si>
  <si>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</si>
  <si>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</si>
  <si>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</si>
  <si>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</si>
  <si>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</si>
  <si>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</si>
  <si>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</si>
  <si>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</si>
  <si>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</si>
  <si>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</si>
  <si>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</si>
  <si>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</si>
  <si>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</si>
  <si>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</si>
  <si>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</si>
  <si>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</si>
  <si>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</si>
  <si>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</si>
  <si>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</si>
  <si>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</si>
  <si>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</si>
  <si>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</si>
  <si>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</si>
  <si>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</si>
  <si>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</si>
  <si>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</si>
  <si>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</si>
  <si>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</si>
  <si>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</si>
  <si>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</si>
  <si>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</si>
  <si>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</si>
  <si>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</si>
  <si>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</si>
  <si>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</si>
  <si>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</si>
  <si>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</si>
  <si>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</si>
  <si>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</si>
  <si>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</si>
  <si>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</si>
  <si>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</si>
  <si>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</si>
  <si>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</si>
  <si>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</si>
  <si>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</si>
  <si>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</si>
  <si>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</si>
  <si>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</si>
  <si>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</si>
  <si>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</si>
  <si>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</si>
  <si>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</si>
  <si>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</si>
  <si>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</si>
  <si>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</si>
  <si>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</si>
  <si>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</si>
  <si>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</si>
  <si>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</si>
  <si>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</si>
  <si>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</si>
  <si>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</si>
  <si>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</si>
  <si>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</si>
  <si>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</si>
  <si>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</si>
  <si>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</si>
  <si>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</si>
  <si>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</si>
  <si>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</si>
  <si>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</si>
  <si>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</si>
  <si>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</si>
  <si>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</si>
  <si>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</si>
  <si>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</si>
  <si>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</si>
  <si>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</si>
  <si>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</si>
  <si>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</si>
  <si>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</si>
  <si>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</si>
  <si>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</si>
  <si>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</si>
  <si>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</si>
  <si>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</si>
  <si>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</si>
  <si>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</si>
  <si>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</si>
  <si>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</si>
  <si>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</si>
  <si>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</si>
  <si>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</si>
  <si>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</si>
  <si>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</si>
  <si>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</si>
  <si>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</si>
  <si>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</si>
  <si>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</si>
  <si>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</si>
  <si>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</si>
  <si>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</si>
  <si>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</si>
  <si>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</si>
  <si>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</si>
  <si>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</si>
  <si>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</si>
  <si>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</si>
  <si>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</si>
  <si>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</si>
  <si>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</si>
  <si>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</si>
  <si>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</si>
  <si>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</si>
  <si>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</si>
  <si>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</si>
  <si>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</si>
  <si>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</si>
  <si>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</si>
  <si>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</si>
  <si>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</si>
  <si>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</si>
  <si>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</si>
  <si>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</si>
  <si>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</si>
  <si>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</si>
  <si>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</si>
  <si>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</si>
  <si>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</si>
  <si>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</si>
  <si>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</si>
  <si>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</si>
  <si>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</si>
  <si>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</si>
  <si>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</si>
  <si>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</si>
  <si>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</si>
  <si>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</si>
  <si>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</si>
  <si>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</si>
  <si>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</si>
  <si>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</si>
  <si>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</si>
  <si>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</si>
  <si>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</si>
  <si>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</si>
  <si>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</si>
  <si>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</si>
  <si>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</si>
  <si>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</si>
  <si>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</si>
  <si>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</si>
  <si>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</si>
  <si>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</si>
  <si>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</si>
  <si>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</si>
  <si>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</si>
  <si>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</si>
  <si>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</si>
  <si>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</si>
  <si>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</si>
  <si>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</si>
  <si>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</si>
  <si>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</si>
  <si>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</si>
  <si>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</si>
  <si>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</si>
  <si>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</si>
  <si>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</si>
  <si>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</si>
  <si>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</si>
  <si>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</si>
  <si>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</si>
  <si>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</si>
  <si>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</si>
  <si>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</si>
  <si>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</si>
  <si>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</si>
  <si>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</si>
  <si>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</si>
  <si>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</si>
  <si>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</si>
  <si>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</si>
  <si>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</si>
  <si>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</si>
  <si>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</si>
  <si>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</si>
  <si>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</si>
  <si>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</si>
  <si>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</si>
  <si>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</si>
  <si>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</si>
  <si>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</si>
  <si>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</si>
  <si>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</si>
  <si>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</si>
  <si>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</si>
  <si>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</si>
  <si>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</si>
  <si>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</si>
  <si>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</si>
  <si>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</si>
  <si>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</si>
  <si>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</si>
  <si>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</si>
  <si>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</si>
  <si>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</si>
  <si>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</si>
  <si>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</si>
  <si>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</si>
  <si>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</si>
  <si>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</si>
  <si>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</si>
  <si>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</si>
  <si>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</si>
  <si>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</si>
  <si>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</si>
  <si>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</si>
  <si>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</si>
  <si>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</si>
  <si>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</si>
  <si>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</si>
  <si>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</si>
  <si>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</si>
  <si>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</si>
  <si>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</si>
  <si>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</si>
  <si>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</si>
  <si>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</si>
  <si>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</si>
  <si>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</si>
  <si>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</si>
  <si>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</si>
  <si>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</si>
  <si>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</si>
  <si>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</si>
  <si>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</si>
  <si>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</si>
  <si>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</si>
  <si>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</si>
  <si>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</si>
  <si>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</si>
  <si>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</si>
  <si>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</si>
  <si>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</si>
  <si>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</si>
  <si>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</si>
  <si>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</si>
  <si>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</si>
  <si>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</si>
  <si>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</si>
  <si>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</si>
  <si>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</si>
  <si>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</si>
  <si>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</si>
  <si>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</si>
  <si>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</si>
  <si>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</si>
  <si>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</si>
  <si>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</si>
  <si>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</si>
  <si>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</si>
  <si>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</si>
  <si>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</si>
  <si>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</si>
  <si>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</si>
  <si>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</si>
  <si>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</si>
  <si>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</si>
  <si>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</si>
  <si>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</si>
  <si>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</si>
  <si>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</si>
  <si>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</si>
  <si>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</si>
  <si>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</si>
  <si>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</si>
  <si>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</si>
  <si>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</si>
  <si>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</si>
  <si>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</si>
  <si>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</si>
  <si>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</si>
  <si>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</si>
  <si>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</si>
  <si>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</si>
  <si>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</si>
  <si>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</si>
  <si>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</si>
  <si>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</si>
  <si>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</si>
  <si>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</si>
  <si>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</si>
  <si>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</si>
  <si>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</si>
  <si>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</si>
  <si>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</si>
  <si>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</si>
  <si>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</si>
  <si>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</si>
  <si>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</si>
  <si>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</si>
  <si>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</si>
  <si>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</si>
  <si>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</si>
  <si>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</si>
  <si>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</si>
  <si>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</si>
  <si>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</si>
  <si>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</si>
  <si>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</si>
  <si>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</si>
  <si>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</si>
  <si>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</si>
  <si>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</si>
  <si>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</si>
  <si>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</si>
  <si>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</si>
  <si>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</si>
  <si>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</si>
  <si>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</si>
  <si>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</si>
  <si>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</si>
  <si>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</si>
  <si>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</si>
  <si>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</si>
  <si>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</si>
  <si>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</si>
  <si>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</si>
  <si>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</si>
  <si>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</si>
  <si>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</si>
  <si>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</si>
  <si>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</si>
  <si>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</si>
  <si>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</si>
  <si>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</si>
  <si>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</si>
  <si>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</si>
  <si>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</si>
  <si>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</si>
  <si>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</si>
  <si>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</si>
  <si>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</si>
  <si>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</si>
  <si>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</si>
  <si>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</si>
  <si>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</si>
  <si>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</si>
  <si>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</si>
  <si>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</si>
  <si>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</si>
  <si>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</si>
  <si>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</si>
  <si>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</si>
  <si>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</si>
  <si>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</si>
  <si>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</si>
  <si>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</si>
  <si>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</si>
  <si>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</si>
  <si>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</si>
  <si>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</si>
  <si>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</si>
  <si>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</si>
  <si>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</si>
  <si>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</si>
  <si>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</si>
  <si>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</si>
  <si>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</si>
  <si>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</si>
  <si>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</si>
  <si>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</si>
  <si>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</si>
  <si>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</si>
  <si>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</si>
  <si>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</si>
  <si>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</si>
  <si>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</si>
  <si>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</si>
  <si>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</si>
  <si>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</si>
  <si>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</si>
  <si>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</si>
  <si>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</si>
  <si>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</si>
  <si>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</si>
  <si>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</si>
  <si>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</si>
  <si>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</si>
  <si>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</si>
  <si>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</si>
  <si>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</si>
  <si>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</si>
  <si>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</si>
  <si>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</si>
  <si>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</si>
  <si>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</si>
  <si>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</si>
  <si>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</si>
  <si>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</si>
  <si>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</si>
  <si>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</si>
  <si>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</si>
  <si>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</si>
  <si>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</si>
  <si>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</si>
  <si>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</si>
  <si>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</si>
  <si>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</si>
  <si>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</si>
  <si>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</si>
  <si>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</si>
  <si>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</si>
  <si>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</si>
  <si>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</si>
  <si>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</si>
  <si>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</si>
  <si>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</si>
  <si>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</si>
  <si>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</si>
  <si>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</si>
  <si>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</si>
  <si>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</si>
  <si>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</si>
  <si>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</si>
  <si>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</si>
  <si>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</si>
  <si>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</si>
  <si>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</si>
  <si>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</si>
  <si>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</si>
  <si>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</si>
  <si>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</si>
  <si>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</si>
  <si>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</si>
  <si>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</si>
  <si>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</si>
  <si>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</si>
  <si>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</si>
  <si>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</si>
  <si>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</si>
  <si>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</si>
  <si>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</si>
  <si>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</si>
  <si>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</si>
  <si>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</si>
  <si>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</si>
  <si>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</si>
  <si>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</si>
  <si>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</si>
  <si>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</si>
  <si>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</si>
  <si>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</si>
  <si>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</si>
  <si>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</si>
  <si>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</si>
  <si>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</si>
  <si>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</si>
  <si>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</si>
  <si>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</si>
  <si>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</si>
  <si>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</si>
  <si>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</si>
  <si>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</si>
  <si>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</si>
  <si>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</si>
  <si>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</si>
  <si>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</si>
  <si>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</si>
  <si>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</si>
  <si>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</si>
  <si>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</si>
  <si>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</si>
  <si>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</si>
  <si>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</si>
  <si>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</si>
  <si>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</si>
  <si>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</si>
  <si>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</si>
  <si>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</si>
  <si>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</si>
  <si>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</si>
  <si>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</si>
  <si>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</si>
  <si>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</si>
  <si>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</si>
  <si>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</si>
  <si>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</si>
  <si>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</si>
  <si>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</si>
  <si>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</si>
  <si>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</si>
  <si>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</si>
  <si>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</si>
  <si>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</si>
  <si>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</si>
  <si>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</si>
  <si>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</si>
  <si>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</si>
  <si>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</si>
  <si>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</si>
  <si>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</si>
  <si>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</si>
  <si>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</si>
  <si>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</si>
  <si>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</si>
  <si>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</si>
  <si>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</si>
  <si>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</si>
  <si>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</si>
  <si>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</si>
  <si>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</si>
  <si>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</si>
  <si>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</si>
  <si>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</si>
  <si>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</si>
  <si>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</si>
  <si>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</si>
  <si>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</si>
  <si>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</si>
  <si>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</si>
  <si>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</si>
  <si>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</si>
  <si>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</si>
  <si>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</si>
  <si>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</si>
  <si>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</si>
  <si>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</si>
  <si>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</si>
  <si>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</si>
  <si>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</si>
  <si>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</si>
  <si>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</si>
  <si>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</si>
  <si>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</si>
  <si>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</si>
  <si>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</si>
  <si>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</si>
  <si>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</si>
  <si>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</si>
  <si>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</si>
  <si>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</si>
  <si>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</si>
  <si>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</si>
  <si>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</si>
  <si>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</si>
  <si>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</si>
  <si>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</si>
  <si>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</si>
  <si>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</si>
  <si>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</si>
  <si>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</si>
  <si>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</si>
  <si>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</si>
  <si>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</si>
  <si>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</si>
  <si>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</si>
  <si>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</si>
  <si>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</si>
  <si>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</si>
  <si>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</si>
  <si>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</si>
  <si>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</si>
  <si>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</si>
  <si>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</si>
  <si>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</si>
  <si>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</si>
  <si>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</si>
  <si>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</si>
  <si>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</si>
  <si>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</si>
  <si>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</si>
  <si>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</si>
  <si>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</si>
  <si>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</si>
  <si>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</si>
  <si>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</si>
  <si>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</si>
  <si>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</si>
  <si>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</si>
  <si>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</si>
  <si>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</si>
  <si>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</si>
  <si>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</si>
  <si>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</si>
  <si>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</si>
  <si>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</si>
  <si>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</si>
  <si>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</si>
  <si>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</si>
  <si>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</si>
  <si>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</si>
  <si>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</si>
  <si>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</si>
  <si>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</si>
  <si>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</si>
  <si>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</si>
  <si>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</si>
  <si>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</si>
  <si>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</si>
  <si>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</si>
  <si>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</si>
  <si>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</si>
  <si>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</si>
  <si>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</si>
  <si>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</si>
  <si>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</si>
  <si>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</si>
  <si>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</si>
  <si>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</si>
  <si>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</si>
  <si>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</si>
  <si>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</si>
  <si>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</si>
  <si>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</si>
  <si>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</si>
  <si>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</si>
  <si>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</si>
  <si>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</si>
  <si>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</si>
  <si>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</si>
  <si>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</si>
  <si>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</si>
  <si>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</si>
  <si>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</si>
  <si>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</si>
  <si>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</si>
  <si>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</si>
  <si>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</si>
  <si>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</si>
  <si>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</si>
  <si>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</si>
  <si>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</si>
  <si>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</si>
  <si>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</si>
  <si>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</si>
  <si>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</si>
  <si>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</si>
  <si>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</si>
  <si>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</si>
  <si>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</si>
  <si>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</si>
  <si>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</si>
  <si>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</si>
  <si>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</si>
  <si>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</si>
  <si>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</si>
  <si>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</si>
  <si>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</si>
  <si>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</si>
  <si>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</si>
  <si>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</si>
  <si>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</si>
  <si>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</si>
  <si>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</si>
  <si>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</si>
  <si>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</si>
  <si>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</si>
  <si>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</si>
  <si>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</si>
  <si>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</si>
  <si>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</si>
  <si>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</si>
  <si>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</si>
  <si>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</si>
  <si>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</si>
  <si>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</si>
  <si>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</si>
  <si>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</si>
  <si>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</si>
  <si>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</si>
  <si>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</si>
  <si>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</si>
  <si>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</si>
  <si>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</si>
  <si>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</si>
  <si>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</si>
  <si>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</si>
  <si>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</si>
  <si>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</si>
  <si>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</si>
  <si>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</si>
  <si>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</si>
  <si>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</si>
  <si>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</si>
  <si>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</si>
  <si>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</si>
  <si>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</si>
  <si>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</si>
  <si>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</si>
  <si>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</si>
  <si>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</si>
  <si>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</si>
  <si>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</si>
  <si>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</si>
  <si>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</si>
  <si>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</si>
  <si>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</si>
  <si>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</si>
  <si>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</si>
  <si>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</si>
  <si>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</si>
  <si>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</si>
  <si>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</si>
  <si>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</si>
  <si>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</si>
  <si>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</si>
  <si>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</si>
  <si>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</si>
  <si>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</si>
  <si>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</si>
  <si>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</si>
  <si>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</si>
  <si>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</si>
  <si>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</si>
  <si>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</si>
  <si>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</si>
  <si>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</si>
  <si>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</si>
  <si>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</si>
  <si>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</si>
  <si>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</si>
  <si>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</si>
  <si>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</si>
  <si>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</si>
  <si>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</si>
  <si>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</si>
  <si>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</si>
  <si>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</si>
  <si>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</si>
  <si>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</si>
  <si>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</si>
  <si>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</si>
  <si>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</si>
  <si>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</si>
  <si>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</si>
  <si>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</si>
  <si>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</si>
  <si>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</si>
  <si>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</si>
  <si>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</si>
  <si>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</si>
  <si>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</si>
  <si>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</si>
  <si>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</si>
  <si>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</si>
  <si>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</si>
  <si>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</si>
  <si>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</si>
  <si>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</si>
  <si>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</si>
  <si>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</si>
  <si>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</si>
  <si>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</si>
  <si>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</si>
  <si>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</si>
  <si>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</si>
  <si>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</si>
  <si>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</si>
  <si>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</si>
  <si>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</si>
  <si>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</si>
  <si>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</si>
  <si>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</si>
  <si>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</si>
  <si>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</si>
  <si>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</si>
  <si>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</si>
  <si>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</si>
  <si>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</si>
  <si>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</si>
  <si>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</si>
  <si>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</si>
  <si>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</si>
  <si>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</si>
  <si>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</si>
  <si>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</si>
  <si>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</si>
  <si>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</si>
  <si>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</si>
  <si>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</si>
  <si>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</si>
  <si>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</si>
  <si>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</si>
  <si>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</si>
  <si>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</si>
  <si>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</si>
  <si>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</si>
  <si>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</si>
  <si>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</si>
  <si>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</si>
  <si>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</si>
  <si>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</si>
  <si>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</si>
  <si>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</si>
  <si>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</si>
  <si>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</si>
  <si>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</si>
  <si>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</si>
  <si>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</si>
  <si>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</si>
  <si>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</si>
  <si>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</si>
  <si>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</si>
  <si>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</si>
  <si>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</si>
  <si>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</si>
  <si>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</si>
  <si>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</si>
  <si>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</si>
  <si>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</si>
  <si>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</si>
  <si>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</si>
  <si>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</si>
  <si>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</si>
  <si>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</si>
  <si>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</si>
  <si>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</si>
  <si>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</si>
  <si>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</si>
  <si>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</si>
  <si>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</si>
  <si>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</si>
  <si>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</si>
  <si>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</si>
  <si>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</si>
  <si>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</si>
  <si>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</si>
  <si>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</si>
  <si>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</si>
  <si>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</si>
  <si>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</si>
  <si>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</si>
  <si>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</si>
  <si>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</si>
  <si>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</si>
  <si>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</si>
  <si>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</si>
  <si>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</si>
  <si>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</si>
  <si>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</si>
  <si>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</si>
  <si>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</si>
  <si>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</si>
  <si>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</si>
  <si>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</si>
  <si>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</si>
  <si>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</si>
  <si>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</si>
  <si>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</si>
  <si>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</si>
  <si>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</si>
  <si>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</si>
  <si>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</si>
  <si>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</si>
  <si>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</si>
  <si>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</si>
  <si>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</si>
  <si>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</si>
  <si>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</si>
  <si>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</si>
  <si>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</si>
  <si>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</si>
  <si>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</si>
  <si>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</si>
  <si>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</si>
  <si>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</si>
  <si>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</si>
  <si>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</si>
  <si>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</si>
  <si>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</si>
  <si>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</si>
  <si>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</si>
  <si>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</si>
  <si>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</si>
  <si>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</si>
  <si>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</si>
  <si>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</si>
  <si>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</si>
  <si>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</si>
  <si>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</si>
  <si>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</si>
  <si>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</si>
  <si>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</si>
  <si>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</si>
  <si>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</si>
  <si>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</si>
  <si>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</si>
  <si>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</si>
  <si>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</si>
  <si>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</si>
  <si>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</si>
  <si>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</si>
  <si>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</si>
  <si>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</si>
  <si>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</si>
  <si>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</si>
  <si>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</si>
  <si>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</si>
  <si>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</si>
  <si>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</si>
  <si>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</si>
  <si>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</si>
  <si>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</si>
  <si>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</si>
  <si>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</si>
  <si>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</si>
  <si>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</si>
  <si>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</si>
  <si>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</si>
  <si>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</si>
  <si>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</si>
  <si>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</si>
  <si>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</si>
  <si>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</si>
  <si>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</si>
  <si>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</si>
  <si>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</si>
  <si>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</si>
  <si>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</si>
  <si>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</si>
  <si>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</si>
  <si>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</si>
  <si>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</si>
  <si>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</si>
  <si>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</si>
  <si>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</si>
  <si>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</si>
  <si>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</si>
  <si>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</si>
  <si>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</si>
  <si>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</si>
  <si>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</si>
  <si>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</si>
  <si>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</si>
  <si>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</si>
  <si>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</si>
  <si>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</si>
  <si>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</si>
  <si>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</si>
  <si>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</si>
  <si>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</si>
  <si>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</si>
  <si>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</si>
  <si>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</si>
  <si>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</si>
  <si>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</si>
  <si>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</si>
  <si>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</si>
  <si>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</si>
  <si>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</si>
  <si>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</si>
  <si>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</si>
  <si>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</si>
  <si>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</si>
  <si>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</si>
  <si>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</si>
  <si>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</si>
  <si>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</si>
  <si>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</si>
  <si>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</si>
  <si>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</si>
  <si>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</si>
  <si>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</si>
  <si>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</si>
  <si>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</si>
  <si>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</si>
  <si>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</si>
  <si>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</si>
  <si>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</si>
  <si>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</si>
  <si>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</si>
  <si>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</si>
  <si>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</si>
  <si>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</si>
  <si>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</si>
  <si>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</si>
  <si>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</si>
  <si>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</si>
  <si>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</si>
  <si>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</si>
  <si>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</si>
  <si>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</si>
  <si>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</si>
  <si>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</si>
  <si>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</si>
  <si>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</si>
  <si>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</si>
  <si>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</si>
  <si>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</si>
  <si>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</si>
  <si>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</si>
  <si>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</si>
  <si>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</si>
  <si>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</si>
  <si>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</si>
  <si>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</si>
  <si>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</si>
  <si>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</si>
  <si>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</si>
  <si>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</si>
  <si>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</si>
  <si>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</si>
  <si>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</si>
  <si>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</si>
  <si>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</si>
  <si>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</si>
  <si>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</si>
  <si>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</si>
  <si>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</si>
  <si>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</si>
  <si>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</si>
  <si>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</si>
  <si>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</si>
  <si>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</si>
  <si>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</si>
  <si>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</si>
  <si>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</si>
  <si>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</si>
  <si>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</si>
  <si>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</si>
  <si>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</si>
  <si>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</si>
  <si>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</si>
  <si>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</si>
  <si>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</si>
  <si>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</si>
  <si>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</si>
  <si>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</si>
  <si>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</si>
  <si>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</si>
  <si>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</si>
  <si>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</si>
  <si>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</si>
  <si>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</si>
  <si>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</si>
  <si>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</si>
  <si>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</si>
  <si>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</si>
  <si>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</si>
  <si>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</si>
  <si>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</si>
  <si>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</si>
  <si>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</si>
  <si>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</si>
  <si>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</si>
  <si>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</si>
  <si>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</si>
  <si>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</si>
  <si>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</si>
  <si>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</si>
  <si>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</si>
  <si>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</si>
  <si>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</si>
  <si>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</si>
  <si>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</si>
  <si>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</si>
  <si>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</si>
  <si>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</si>
  <si>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</si>
  <si>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</si>
  <si>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</si>
  <si>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</si>
  <si>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</si>
  <si>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</si>
  <si>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</si>
  <si>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</si>
  <si>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</si>
  <si>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</si>
  <si>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</si>
  <si>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</si>
  <si>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</si>
  <si>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</si>
  <si>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</si>
  <si>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</si>
  <si>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</si>
  <si>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</si>
  <si>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</si>
  <si>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</si>
  <si>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</si>
  <si>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</si>
  <si>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</si>
  <si>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</si>
  <si>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</si>
  <si>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</si>
  <si>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</si>
  <si>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</si>
  <si>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</si>
  <si>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</si>
  <si>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</si>
  <si>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</si>
  <si>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</si>
  <si>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</si>
  <si>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</si>
  <si>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</si>
  <si>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</si>
  <si>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</si>
  <si>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</si>
  <si>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</si>
  <si>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</si>
  <si>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</si>
  <si>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</si>
  <si>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</si>
  <si>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</si>
  <si>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</si>
  <si>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</si>
  <si>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</si>
  <si>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</si>
  <si>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</si>
  <si>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</si>
  <si>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</si>
  <si>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</si>
  <si>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</si>
  <si>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</si>
  <si>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</si>
  <si>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</si>
  <si>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</si>
  <si>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</si>
  <si>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</si>
  <si>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</si>
  <si>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</si>
  <si>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</si>
  <si>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</si>
  <si>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</si>
  <si>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</si>
  <si>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</si>
  <si>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</si>
  <si>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</si>
  <si>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</si>
  <si>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</si>
  <si>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</si>
  <si>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</si>
  <si>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</si>
  <si>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</si>
  <si>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</si>
  <si>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</si>
  <si>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</si>
  <si>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</si>
  <si>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</si>
  <si>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</si>
  <si>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</si>
  <si>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</si>
  <si>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</si>
  <si>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</si>
  <si>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</si>
  <si>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</si>
  <si>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</si>
  <si>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</si>
  <si>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</si>
  <si>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</si>
  <si>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</si>
  <si>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</si>
  <si>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</si>
  <si>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</si>
  <si>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</si>
  <si>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</si>
  <si>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</si>
  <si>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</si>
  <si>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</si>
  <si>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</si>
  <si>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</si>
  <si>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</si>
  <si>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</si>
  <si>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</si>
  <si>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</si>
  <si>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</si>
  <si>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</si>
  <si>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</si>
  <si>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</si>
  <si>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</si>
  <si>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</si>
  <si>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</si>
  <si>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</si>
  <si>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</si>
  <si>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</si>
  <si>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</si>
  <si>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</si>
  <si>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</si>
  <si>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</si>
  <si>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</si>
  <si>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</si>
  <si>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</si>
  <si>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</si>
  <si>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</si>
  <si>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</si>
  <si>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</si>
  <si>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</si>
  <si>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</si>
  <si>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</si>
  <si>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</si>
  <si>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</si>
  <si>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</si>
  <si>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</si>
  <si>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</si>
  <si>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</si>
  <si>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</si>
  <si>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</si>
  <si>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</si>
  <si>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</si>
  <si>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</si>
  <si>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</si>
  <si>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</si>
  <si>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</si>
  <si>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</si>
  <si>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</si>
  <si>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</si>
  <si>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</si>
  <si>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</si>
  <si>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</si>
  <si>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</si>
  <si>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</si>
  <si>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</si>
  <si>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</si>
  <si>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</si>
  <si>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</si>
  <si>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</si>
  <si>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</si>
  <si>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</si>
  <si>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</si>
  <si>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</si>
  <si>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</si>
  <si>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</si>
  <si>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</si>
  <si>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</si>
  <si>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</si>
  <si>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</si>
  <si>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</si>
  <si>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</si>
  <si>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</si>
  <si>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</si>
  <si>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</si>
  <si>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</si>
  <si>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</si>
  <si>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</si>
  <si>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</si>
  <si>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</si>
  <si>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</si>
  <si>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</si>
  <si>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</si>
  <si>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</si>
  <si>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</si>
  <si>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</si>
  <si>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</si>
  <si>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</si>
  <si>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</si>
  <si>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</si>
  <si>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</si>
  <si>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</si>
  <si>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</si>
  <si>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</si>
  <si>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</si>
  <si>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</si>
  <si>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</si>
  <si>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</si>
  <si>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</si>
  <si>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</si>
  <si>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</si>
  <si>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</si>
  <si>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</si>
  <si>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</si>
  <si>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</si>
  <si>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</si>
  <si>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</si>
  <si>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</si>
  <si>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</si>
  <si>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</si>
  <si>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</si>
  <si>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</si>
  <si>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</si>
  <si>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</si>
  <si>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</si>
  <si>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</si>
  <si>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</si>
  <si>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</si>
  <si>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</si>
  <si>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</si>
  <si>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</si>
  <si>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</si>
  <si>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</si>
  <si>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</si>
  <si>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</si>
  <si>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</si>
  <si>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</si>
  <si>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</si>
  <si>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</si>
  <si>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</si>
  <si>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</si>
  <si>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</si>
  <si>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</si>
  <si>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</si>
  <si>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</si>
  <si>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</si>
  <si>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</si>
  <si>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</si>
  <si>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</si>
  <si>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</si>
  <si>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</si>
  <si>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</si>
  <si>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</si>
  <si>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</si>
  <si>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</si>
  <si>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</si>
  <si>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</si>
  <si>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</si>
  <si>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</si>
  <si>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</si>
  <si>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</si>
  <si>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</si>
  <si>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</si>
  <si>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</si>
  <si>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</si>
  <si>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</si>
  <si>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</si>
  <si>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</si>
  <si>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</si>
  <si>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</si>
  <si>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</si>
  <si>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</si>
  <si>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</si>
  <si>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</si>
  <si>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</si>
  <si>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</si>
  <si>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</si>
  <si>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</si>
  <si>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</si>
  <si>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</si>
  <si>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</si>
  <si>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</si>
  <si>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</si>
  <si>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</si>
  <si>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</si>
  <si>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</si>
  <si>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</si>
  <si>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</si>
  <si>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</si>
  <si>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</si>
  <si>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</si>
  <si>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</si>
  <si>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</si>
  <si>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</si>
  <si>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</si>
  <si>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</si>
  <si>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</si>
  <si>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</si>
  <si>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</si>
  <si>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</si>
  <si>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</si>
  <si>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</si>
  <si>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</si>
  <si>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</si>
  <si>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</si>
  <si>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</si>
  <si>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</si>
  <si>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</si>
  <si>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</si>
  <si>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</si>
  <si>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</si>
  <si>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</si>
  <si>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</si>
  <si>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</si>
  <si>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</si>
  <si>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</si>
  <si>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</si>
  <si>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</si>
  <si>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</si>
  <si>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</si>
  <si>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</si>
  <si>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</si>
  <si>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</si>
  <si>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</si>
  <si>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</si>
  <si>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</si>
  <si>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</si>
  <si>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</si>
  <si>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</si>
  <si>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</si>
  <si>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</si>
  <si>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</si>
  <si>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</si>
  <si>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</si>
  <si>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</si>
  <si>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</si>
  <si>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</si>
  <si>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</si>
  <si>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</si>
  <si>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</si>
  <si>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</si>
  <si>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</si>
  <si>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</si>
  <si>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</si>
  <si>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</si>
  <si>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</si>
  <si>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</si>
  <si>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</si>
  <si>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</si>
  <si>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</si>
  <si>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</si>
  <si>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</si>
  <si>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</si>
  <si>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</si>
  <si>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</si>
  <si>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</si>
  <si>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</si>
  <si>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</si>
  <si>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</si>
  <si>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</si>
  <si>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</si>
  <si>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</si>
  <si>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</si>
  <si>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</si>
  <si>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</si>
  <si>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</si>
  <si>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</si>
  <si>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</si>
  <si>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</si>
  <si>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</si>
  <si>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</si>
  <si>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</si>
  <si>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</si>
  <si>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</si>
  <si>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</si>
  <si>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</si>
  <si>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</si>
  <si>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</si>
  <si>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</si>
  <si>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</si>
  <si>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</si>
  <si>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</si>
  <si>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</si>
  <si>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</si>
  <si>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</si>
  <si>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</si>
  <si>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</si>
  <si>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</si>
  <si>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</si>
  <si>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</si>
  <si>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</si>
  <si>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</si>
  <si>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</si>
  <si>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</si>
  <si>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</si>
  <si>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</si>
  <si>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</si>
  <si>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</si>
  <si>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</si>
  <si>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</si>
  <si>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</si>
  <si>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</si>
  <si>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</si>
  <si>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</si>
  <si>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</si>
  <si>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</si>
  <si>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</si>
  <si>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</si>
  <si>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</si>
  <si>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</si>
  <si>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</si>
  <si>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</si>
  <si>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</si>
  <si>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</si>
  <si>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</si>
  <si>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</si>
  <si>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</si>
  <si>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</si>
  <si>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</si>
  <si>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</si>
  <si>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</si>
  <si>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</si>
  <si>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</si>
  <si>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</si>
  <si>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</si>
  <si>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</si>
  <si>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</si>
  <si>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</si>
  <si>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</si>
  <si>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</si>
  <si>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</si>
  <si>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</si>
  <si>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</si>
  <si>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</si>
  <si>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</si>
  <si>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</si>
  <si>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</si>
  <si>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</si>
  <si>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</si>
  <si>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</si>
  <si>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</si>
  <si>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</si>
  <si>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</si>
  <si>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</si>
  <si>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</si>
  <si>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</si>
  <si>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</si>
  <si>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</si>
  <si>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</si>
  <si>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</si>
  <si>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</si>
  <si>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</si>
  <si>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</si>
  <si>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</si>
  <si>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</si>
  <si>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</si>
  <si>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</si>
  <si>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</si>
  <si>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</si>
  <si>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</si>
  <si>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</si>
  <si>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</si>
  <si>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</si>
  <si>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</si>
  <si>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</si>
  <si>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</si>
  <si>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</si>
  <si>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</si>
  <si>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</si>
  <si>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</si>
  <si>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</si>
  <si>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</si>
  <si>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</si>
  <si>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</si>
  <si>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</si>
  <si>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</si>
  <si>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</si>
  <si>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</si>
  <si>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</si>
  <si>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</si>
  <si>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</si>
  <si>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</si>
  <si>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</si>
  <si>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</si>
  <si>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</si>
  <si>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</si>
  <si>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</si>
  <si>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</si>
  <si>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</si>
  <si>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</si>
  <si>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</si>
  <si>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</si>
  <si>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</si>
  <si>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</si>
  <si>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</si>
  <si>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</si>
  <si>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</si>
  <si>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</si>
  <si>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</si>
  <si>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</si>
  <si>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</si>
  <si>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</si>
  <si>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</si>
  <si>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</si>
  <si>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</si>
  <si>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</si>
  <si>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</si>
  <si>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</si>
  <si>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</si>
  <si>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</si>
  <si>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</si>
  <si>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</si>
  <si>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</si>
  <si>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</si>
  <si>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</si>
  <si>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</si>
  <si>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</si>
  <si>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</si>
  <si>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</si>
  <si>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</si>
  <si>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</si>
  <si>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</si>
  <si>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</si>
  <si>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</si>
  <si>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</si>
  <si>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</si>
  <si>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</si>
  <si>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</si>
  <si>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</si>
  <si>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</si>
  <si>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</si>
  <si>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</si>
  <si>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</si>
  <si>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</si>
  <si>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</si>
  <si>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</si>
  <si>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</si>
  <si>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</si>
  <si>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</si>
  <si>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</si>
  <si>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</si>
  <si>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</si>
  <si>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</si>
  <si>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</si>
  <si>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</si>
  <si>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</si>
  <si>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</si>
  <si>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</si>
  <si>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</si>
  <si>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</si>
  <si>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</si>
  <si>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</si>
  <si>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</si>
  <si>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</si>
  <si>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</si>
  <si>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</si>
  <si>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</si>
  <si>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</si>
  <si>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</si>
  <si>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</si>
  <si>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</si>
  <si>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</si>
  <si>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</si>
  <si>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</si>
  <si>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</si>
  <si>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</si>
  <si>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</si>
  <si>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</si>
  <si>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</si>
  <si>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</si>
  <si>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</si>
  <si>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</si>
  <si>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</si>
  <si>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</si>
  <si>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</si>
  <si>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</si>
  <si>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</si>
  <si>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</si>
  <si>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</si>
  <si>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</si>
  <si>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</si>
  <si>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</si>
  <si>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</si>
  <si>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</si>
  <si>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</si>
  <si>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</si>
  <si>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</si>
  <si>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</si>
  <si>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</si>
  <si>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</si>
  <si>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</si>
  <si>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</si>
  <si>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</si>
  <si>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</si>
  <si>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</si>
  <si>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</si>
  <si>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</si>
  <si>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</si>
  <si>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</si>
  <si>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</si>
  <si>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</si>
  <si>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</si>
  <si>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</si>
  <si>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</si>
  <si>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</si>
  <si>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</si>
  <si>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</si>
  <si>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</si>
  <si>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</si>
  <si>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</si>
  <si>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</si>
  <si>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</si>
  <si>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</si>
  <si>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</si>
  <si>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</si>
  <si>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</si>
  <si>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</si>
  <si>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</si>
  <si>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</si>
  <si>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</si>
  <si>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</si>
  <si>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</si>
  <si>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</si>
  <si>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</si>
  <si>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</si>
  <si>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</si>
  <si>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</si>
  <si>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</si>
  <si>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</si>
  <si>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</si>
  <si>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</si>
  <si>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</si>
  <si>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</si>
  <si>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</si>
  <si>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</si>
  <si>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</si>
  <si>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</si>
  <si>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</si>
  <si>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</si>
  <si>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</si>
  <si>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</si>
  <si>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</si>
  <si>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</si>
  <si>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</si>
  <si>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</si>
  <si>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</si>
  <si>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</si>
  <si>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</si>
  <si>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</si>
  <si>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</si>
  <si>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</si>
  <si>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</si>
  <si>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</si>
  <si>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</si>
  <si>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</si>
  <si>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</si>
  <si>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</si>
  <si>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</si>
  <si>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</si>
  <si>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</si>
  <si>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</si>
  <si>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</si>
  <si>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</si>
  <si>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</si>
  <si>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</si>
  <si>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</si>
  <si>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</si>
  <si>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</si>
  <si>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</si>
  <si>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</si>
  <si>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</si>
  <si>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</si>
  <si>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</si>
  <si>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</si>
  <si>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</si>
  <si>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</si>
  <si>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</si>
  <si>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</si>
  <si>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</si>
  <si>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</si>
  <si>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</si>
  <si>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</si>
  <si>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</si>
  <si>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</si>
  <si>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</si>
  <si>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</si>
  <si>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</si>
  <si>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</si>
  <si>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</si>
  <si>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</si>
  <si>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</si>
  <si>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</si>
  <si>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</si>
  <si>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</si>
  <si>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</si>
  <si>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</si>
  <si>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</si>
  <si>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</si>
  <si>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</si>
  <si>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</si>
  <si>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</si>
  <si>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</si>
  <si>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</si>
  <si>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</si>
  <si>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</si>
  <si>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</si>
  <si>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</si>
  <si>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</si>
  <si>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</si>
  <si>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</si>
  <si>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</si>
  <si>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</si>
  <si>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</si>
  <si>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</si>
  <si>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</si>
  <si>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</si>
  <si>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</si>
  <si>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</si>
  <si>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</si>
  <si>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</si>
  <si>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</si>
  <si>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</si>
  <si>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</si>
  <si>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</si>
  <si>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</si>
  <si>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</si>
  <si>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</si>
  <si>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</si>
  <si>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</si>
  <si>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</si>
  <si>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</si>
  <si>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</si>
  <si>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</si>
  <si>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</si>
  <si>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</si>
  <si>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</si>
  <si>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</si>
  <si>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</si>
  <si>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</si>
  <si>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</si>
  <si>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</si>
  <si>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</si>
  <si>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</si>
  <si>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</si>
  <si>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</si>
  <si>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</si>
  <si>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</si>
  <si>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</si>
  <si>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</si>
  <si>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</si>
  <si>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</si>
  <si>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</si>
  <si>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</si>
  <si>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</si>
  <si>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</si>
  <si>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</si>
  <si>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</si>
  <si>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</si>
  <si>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</si>
  <si>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</si>
  <si>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</si>
  <si>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</si>
  <si>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</si>
  <si>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</si>
  <si>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</si>
  <si>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</si>
  <si>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</si>
  <si>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</si>
  <si>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</si>
  <si>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</si>
  <si>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</si>
  <si>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</si>
  <si>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</si>
  <si>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</si>
  <si>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</si>
  <si>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</si>
  <si>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</si>
  <si>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</si>
  <si>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</si>
  <si>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</si>
  <si>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</si>
  <si>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</si>
  <si>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</si>
  <si>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</si>
  <si>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</si>
  <si>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</si>
  <si>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</si>
  <si>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</si>
  <si>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</si>
  <si>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</si>
  <si>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</si>
  <si>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</si>
  <si>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</si>
  <si>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</si>
  <si>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</si>
  <si>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</si>
  <si>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</si>
  <si>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</si>
  <si>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</si>
  <si>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</si>
  <si>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</si>
  <si>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</si>
  <si>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</si>
  <si>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</si>
  <si>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</si>
  <si>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</si>
  <si>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</si>
  <si>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</si>
  <si>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</si>
  <si>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</si>
  <si>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</si>
  <si>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</si>
  <si>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</si>
  <si>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</si>
  <si>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</si>
  <si>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</si>
  <si>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</si>
  <si>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</si>
  <si>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</si>
  <si>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</si>
  <si>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</si>
  <si>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</si>
  <si>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</si>
  <si>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</si>
  <si>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</si>
  <si>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</si>
  <si>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</si>
  <si>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</si>
  <si>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</si>
  <si>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</si>
  <si>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</si>
  <si>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</si>
  <si>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</si>
  <si>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</si>
  <si>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</si>
  <si>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</si>
  <si>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</si>
  <si>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</si>
  <si>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</si>
  <si>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</si>
  <si>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</si>
  <si>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</si>
  <si>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</si>
  <si>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</si>
  <si>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</si>
  <si>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</si>
  <si>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</si>
  <si>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</si>
  <si>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</si>
  <si>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</si>
  <si>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</si>
  <si>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</si>
  <si>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</si>
  <si>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</si>
  <si>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</si>
  <si>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</si>
  <si>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</si>
  <si>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</si>
  <si>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</si>
  <si>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</si>
  <si>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</si>
  <si>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</si>
  <si>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</si>
  <si>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</si>
  <si>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</si>
  <si>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</si>
  <si>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</si>
  <si>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</si>
  <si>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</si>
  <si>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</si>
  <si>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</si>
  <si>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</si>
  <si>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</si>
  <si>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</si>
  <si>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</si>
  <si>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</si>
  <si>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</si>
  <si>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</si>
  <si>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</si>
  <si>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</si>
  <si>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</si>
  <si>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</si>
  <si>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</si>
  <si>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</si>
  <si>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</si>
  <si>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</si>
  <si>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</si>
  <si>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</si>
  <si>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</si>
  <si>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</si>
  <si>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</si>
  <si>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</si>
  <si>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</si>
  <si>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</si>
  <si>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</si>
  <si>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</si>
  <si>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</si>
  <si>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</si>
  <si>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</si>
  <si>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</si>
  <si>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</si>
  <si>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</si>
  <si>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</si>
  <si>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</si>
  <si>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</si>
  <si>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</si>
  <si>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</si>
  <si>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</si>
  <si>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</si>
  <si>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</si>
  <si>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</si>
  <si>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</si>
  <si>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</si>
  <si>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</si>
  <si>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</si>
  <si>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</si>
  <si>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</si>
  <si>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</si>
  <si>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</si>
  <si>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</si>
  <si>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</si>
  <si>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</si>
  <si>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</si>
  <si>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</si>
  <si>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</si>
  <si>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</si>
  <si>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</si>
  <si>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</si>
  <si>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</si>
  <si>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</si>
  <si>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</si>
  <si>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</si>
  <si>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</si>
  <si>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</si>
  <si>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</si>
  <si>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</si>
  <si>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</si>
  <si>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</si>
  <si>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</si>
  <si>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</si>
  <si>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</si>
  <si>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</si>
  <si>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</si>
  <si>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</si>
  <si>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</si>
  <si>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</si>
  <si>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</si>
  <si>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</si>
  <si>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</si>
  <si>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</si>
  <si>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</si>
  <si>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</si>
  <si>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</si>
  <si>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</si>
  <si>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</si>
  <si>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</si>
  <si>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</si>
  <si>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</si>
  <si>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</si>
  <si>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</si>
  <si>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</si>
  <si>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</si>
  <si>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</si>
  <si>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</si>
  <si>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</si>
  <si>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</si>
  <si>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</si>
  <si>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</si>
  <si>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</si>
  <si>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</si>
  <si>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</si>
  <si>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</si>
  <si>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</si>
  <si>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</si>
  <si>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</si>
  <si>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</si>
  <si>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</si>
  <si>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</si>
  <si>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</si>
  <si>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</si>
  <si>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</si>
  <si>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</si>
  <si>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</si>
  <si>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</si>
  <si>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</si>
  <si>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</si>
  <si>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</si>
  <si>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</si>
  <si>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</si>
  <si>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</si>
  <si>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</si>
  <si>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</si>
  <si>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</si>
  <si>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</si>
  <si>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</si>
  <si>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</si>
  <si>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</si>
  <si>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</si>
  <si>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</si>
  <si>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</si>
  <si>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</si>
  <si>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</si>
  <si>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</si>
  <si>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</si>
  <si>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</si>
  <si>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</si>
  <si>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</si>
  <si>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</si>
  <si>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</si>
  <si>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</si>
  <si>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</si>
  <si>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</si>
  <si>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</si>
  <si>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</si>
  <si>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</si>
  <si>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</si>
  <si>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</si>
  <si>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</si>
  <si>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</si>
  <si>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</si>
  <si>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</si>
  <si>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</si>
  <si>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</si>
  <si>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</si>
  <si>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</si>
  <si>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</si>
  <si>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</si>
  <si>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</si>
  <si>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</si>
  <si>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</si>
  <si>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</si>
  <si>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</si>
  <si>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</si>
  <si>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</si>
  <si>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</si>
  <si>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</si>
  <si>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</si>
  <si>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</si>
  <si>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</si>
  <si>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</si>
  <si>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</si>
  <si>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</si>
  <si>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</si>
  <si>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</si>
  <si>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</si>
  <si>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</si>
  <si>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</si>
  <si>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</si>
  <si>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</si>
  <si>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</si>
  <si>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</si>
  <si>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</si>
  <si>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</si>
  <si>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</si>
  <si>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</si>
  <si>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</si>
  <si>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</si>
  <si>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</si>
  <si>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</si>
  <si>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</si>
  <si>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</si>
  <si>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</si>
  <si>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</si>
  <si>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</si>
  <si>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</si>
  <si>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</si>
  <si>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</si>
  <si>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</si>
  <si>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</si>
  <si>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</si>
  <si>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</si>
  <si>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</si>
  <si>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</si>
  <si>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</si>
  <si>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</si>
  <si>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</si>
  <si>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</si>
  <si>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</si>
  <si>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</si>
  <si>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</si>
  <si>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</si>
  <si>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</si>
  <si>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</si>
  <si>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</si>
  <si>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</si>
  <si>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</si>
  <si>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</si>
  <si>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</si>
  <si>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</si>
  <si>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</si>
  <si>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</si>
  <si>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</si>
  <si>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</si>
  <si>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</si>
  <si>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</si>
  <si>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</si>
  <si>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</si>
  <si>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</si>
  <si>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</si>
  <si>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</si>
  <si>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</si>
  <si>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</si>
  <si>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</si>
  <si>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</si>
  <si>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</si>
  <si>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</si>
  <si>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</si>
  <si>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</si>
  <si>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</si>
  <si>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</si>
  <si>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</si>
  <si>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</si>
  <si>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</si>
  <si>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</si>
  <si>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</si>
  <si>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</si>
  <si>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</si>
  <si>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</si>
  <si>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</si>
  <si>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</si>
  <si>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</si>
  <si>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</si>
  <si>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</si>
  <si>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</si>
  <si>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</si>
  <si>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</si>
  <si>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</si>
  <si>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</si>
  <si>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</si>
  <si>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</si>
  <si>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</si>
  <si>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</si>
  <si>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</si>
  <si>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</si>
  <si>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</si>
  <si>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</si>
  <si>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</si>
  <si>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</si>
  <si>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</si>
  <si>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</si>
  <si>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</si>
  <si>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</si>
  <si>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</si>
  <si>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</si>
  <si>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</si>
  <si>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</si>
  <si>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</si>
  <si>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</si>
  <si>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</si>
  <si>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</si>
  <si>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</si>
  <si>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</si>
  <si>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</si>
  <si>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</si>
  <si>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</si>
  <si>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</si>
  <si>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</si>
  <si>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</si>
  <si>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</si>
  <si>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</si>
  <si>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</si>
  <si>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</si>
  <si>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</si>
  <si>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</si>
  <si>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</si>
  <si>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</si>
  <si>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</si>
  <si>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</si>
  <si>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</si>
  <si>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</si>
  <si>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</si>
  <si>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</si>
  <si>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</si>
  <si>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</si>
  <si>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</si>
  <si>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</si>
  <si>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</si>
  <si>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</si>
  <si>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</si>
  <si>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</si>
  <si>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</si>
  <si>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</si>
  <si>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</si>
  <si>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</si>
  <si>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</si>
  <si>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</si>
  <si>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</si>
  <si>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</si>
  <si>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</si>
  <si>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</si>
  <si>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</si>
  <si>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</si>
  <si>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</si>
  <si>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</si>
  <si>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</si>
  <si>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</si>
  <si>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</si>
  <si>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</si>
  <si>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</si>
  <si>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</si>
  <si>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</si>
  <si>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</si>
  <si>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</si>
  <si>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</si>
  <si>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</si>
  <si>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</si>
  <si>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</si>
  <si>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</si>
  <si>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</si>
  <si>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</si>
  <si>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</si>
  <si>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</si>
  <si>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</si>
  <si>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</si>
  <si>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</si>
  <si>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</si>
  <si>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</si>
  <si>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</si>
  <si>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</si>
  <si>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</si>
  <si>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</si>
  <si>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</si>
  <si>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</si>
  <si>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</si>
  <si>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</si>
  <si>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</si>
  <si>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</si>
  <si>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</si>
  <si>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</si>
  <si>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</si>
  <si>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</si>
  <si>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</si>
  <si>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</si>
  <si>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</si>
  <si>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</si>
  <si>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</si>
  <si>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</si>
  <si>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</si>
  <si>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</si>
  <si>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</si>
  <si>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</si>
  <si>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</si>
  <si>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</si>
  <si>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</si>
  <si>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</si>
  <si>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</si>
  <si>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</si>
  <si>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</si>
  <si>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</si>
  <si>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</si>
  <si>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</si>
  <si>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</si>
  <si>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</si>
  <si>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</si>
  <si>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</si>
  <si>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</si>
  <si>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</si>
  <si>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</si>
  <si>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</si>
  <si>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</si>
  <si>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</si>
  <si>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</si>
  <si>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</si>
  <si>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</si>
  <si>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</si>
  <si>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</si>
  <si>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</si>
  <si>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</si>
  <si>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</si>
  <si>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</si>
  <si>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</si>
  <si>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</si>
  <si>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</si>
  <si>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</si>
  <si>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</si>
  <si>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</si>
  <si>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</si>
  <si>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</si>
  <si>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</si>
  <si>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</si>
  <si>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</si>
  <si>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</si>
  <si>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</si>
  <si>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</si>
  <si>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</si>
  <si>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</si>
  <si>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</si>
  <si>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</si>
  <si>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</si>
  <si>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</si>
  <si>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</si>
  <si>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</si>
  <si>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</si>
  <si>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</si>
  <si>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</si>
  <si>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</si>
  <si>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</si>
  <si>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</si>
  <si>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</si>
  <si>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</si>
  <si>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</si>
  <si>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</si>
  <si>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</si>
  <si>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</si>
  <si>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</si>
  <si>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</si>
  <si>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</si>
  <si>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</si>
  <si>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</si>
  <si>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</si>
  <si>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</si>
  <si>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</si>
  <si>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</si>
  <si>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</si>
  <si>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</si>
  <si>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</si>
  <si>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</si>
  <si>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</si>
  <si>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</si>
  <si>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</si>
  <si>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</si>
  <si>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</si>
  <si>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</si>
  <si>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</si>
  <si>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</si>
  <si>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</si>
  <si>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</si>
  <si>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</si>
  <si>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</si>
  <si>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</si>
  <si>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</si>
  <si>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</si>
  <si>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</si>
  <si>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</si>
  <si>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</si>
  <si>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</si>
  <si>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</si>
  <si>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</si>
  <si>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</si>
  <si>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</si>
  <si>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</si>
  <si>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</si>
  <si>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</si>
  <si>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</si>
  <si>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</si>
  <si>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</si>
  <si>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</si>
  <si>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</si>
  <si>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</si>
  <si>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</si>
  <si>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</si>
  <si>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</si>
  <si>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</si>
  <si>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</si>
  <si>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</si>
  <si>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</si>
  <si>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</si>
  <si>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</si>
  <si>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</si>
  <si>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</si>
  <si>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</si>
  <si>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</si>
  <si>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</si>
  <si>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</si>
  <si>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</si>
  <si>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</si>
  <si>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</si>
  <si>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</si>
  <si>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</si>
  <si>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</si>
  <si>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</si>
  <si>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</si>
  <si>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</si>
  <si>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</si>
  <si>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</si>
  <si>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</si>
  <si>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</si>
  <si>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</si>
  <si>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</si>
  <si>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</si>
  <si>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</si>
  <si>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</si>
  <si>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</si>
  <si>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</si>
  <si>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</si>
  <si>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</si>
  <si>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</si>
  <si>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</si>
  <si>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</si>
  <si>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</si>
  <si>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</si>
  <si>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</si>
  <si>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</si>
  <si>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</si>
  <si>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</si>
  <si>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</si>
  <si>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</si>
  <si>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</si>
  <si>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</si>
  <si>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</si>
  <si>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</si>
  <si>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</si>
  <si>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</si>
  <si>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</si>
  <si>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</si>
  <si>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</si>
  <si>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</si>
  <si>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</si>
  <si>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</si>
  <si>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</si>
  <si>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</si>
  <si>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</si>
  <si>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</si>
  <si>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</si>
  <si>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</si>
  <si>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</si>
  <si>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</si>
  <si>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</si>
  <si>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</si>
  <si>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</si>
  <si>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</si>
  <si>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</si>
  <si>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</si>
  <si>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</si>
  <si>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</si>
  <si>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</si>
  <si>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</si>
  <si>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</si>
  <si>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</si>
  <si>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</si>
  <si>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</si>
  <si>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</si>
  <si>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</si>
  <si>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</si>
  <si>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</si>
  <si>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</si>
  <si>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</si>
  <si>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</si>
  <si>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</si>
  <si>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</si>
  <si>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</si>
  <si>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</si>
  <si>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</si>
  <si>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</si>
  <si>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</si>
  <si>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</si>
  <si>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</si>
  <si>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</si>
  <si>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</si>
  <si>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</si>
  <si>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</si>
  <si>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</si>
  <si>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</si>
  <si>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</si>
  <si>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</si>
  <si>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</si>
  <si>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</si>
  <si>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</si>
  <si>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</si>
  <si>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</si>
  <si>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</si>
  <si>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</si>
  <si>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</si>
  <si>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</si>
  <si>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</si>
  <si>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</si>
  <si>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</si>
  <si>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</si>
  <si>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</si>
  <si>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</si>
  <si>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</si>
  <si>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</si>
  <si>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</si>
  <si>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</si>
  <si>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</si>
  <si>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</si>
  <si>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</si>
  <si>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</si>
  <si>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</si>
  <si>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</si>
  <si>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</si>
  <si>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</si>
  <si>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</si>
  <si>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</si>
  <si>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</si>
  <si>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</si>
  <si>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</si>
  <si>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</si>
  <si>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</si>
  <si>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</si>
  <si>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</si>
  <si>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</si>
  <si>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</si>
  <si>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</si>
  <si>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</si>
  <si>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</si>
  <si>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</si>
  <si>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</si>
  <si>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</si>
  <si>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</si>
  <si>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</si>
  <si>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</si>
  <si>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</si>
  <si>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</si>
  <si>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</si>
  <si>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</si>
  <si>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</si>
  <si>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</si>
  <si>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</si>
  <si>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</si>
  <si>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</si>
  <si>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</si>
  <si>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</si>
  <si>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</si>
  <si>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</si>
  <si>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</si>
  <si>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</si>
  <si>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</si>
  <si>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</si>
  <si>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</si>
  <si>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</si>
  <si>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</si>
  <si>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</si>
  <si>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</si>
  <si>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</si>
  <si>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</si>
  <si>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</si>
  <si>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</si>
  <si>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</si>
  <si>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</si>
  <si>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</si>
  <si>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</si>
  <si>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</si>
  <si>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</si>
  <si>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</si>
  <si>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</si>
  <si>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</si>
  <si>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</si>
  <si>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</si>
  <si>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</si>
  <si>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</si>
  <si>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</si>
  <si>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</si>
  <si>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</si>
  <si>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</si>
  <si>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</si>
  <si>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</si>
  <si>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</si>
  <si>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</si>
  <si>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</si>
  <si>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</si>
  <si>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</si>
  <si>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</si>
  <si>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</si>
  <si>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</si>
  <si>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</si>
  <si>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</si>
  <si>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</si>
  <si>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</si>
  <si>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</si>
  <si>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</si>
  <si>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</si>
  <si>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</si>
  <si>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</si>
  <si>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</si>
  <si>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</si>
  <si>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</si>
  <si>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</si>
  <si>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</si>
  <si>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</si>
  <si>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</si>
  <si>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</si>
  <si>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</si>
  <si>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</si>
  <si>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</si>
  <si>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</si>
  <si>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</si>
  <si>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</si>
  <si>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</si>
  <si>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</si>
  <si>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</si>
  <si>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</si>
  <si>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</si>
  <si>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</si>
  <si>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</si>
  <si>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</si>
  <si>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</si>
  <si>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</si>
  <si>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</si>
  <si>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</si>
  <si>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</si>
  <si>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</si>
  <si>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</si>
  <si>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</si>
  <si>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</si>
  <si>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</si>
  <si>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</si>
  <si>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</si>
  <si>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</si>
  <si>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</si>
  <si>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</si>
  <si>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</si>
  <si>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</si>
  <si>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</si>
  <si>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</si>
  <si>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</si>
  <si>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</si>
  <si>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</si>
  <si>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</si>
  <si>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</si>
  <si>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</si>
  <si>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</si>
  <si>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</si>
  <si>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</si>
  <si>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</si>
  <si>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</si>
  <si>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</si>
  <si>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</si>
  <si>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</si>
  <si>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</si>
  <si>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</si>
  <si>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</si>
  <si>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</si>
  <si>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</si>
  <si>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</si>
  <si>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</si>
  <si>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</si>
  <si>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</si>
  <si>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</si>
  <si>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</si>
  <si>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</si>
  <si>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</si>
  <si>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</si>
  <si>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</si>
  <si>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</si>
  <si>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</si>
  <si>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</si>
  <si>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</si>
  <si>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</si>
  <si>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</si>
  <si>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</si>
  <si>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</si>
  <si>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</si>
  <si>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</si>
  <si>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</si>
  <si>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</si>
  <si>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</si>
  <si>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</si>
  <si>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</si>
  <si>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</si>
  <si>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</si>
  <si>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</si>
  <si>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</si>
  <si>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</si>
  <si>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</si>
  <si>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</si>
  <si>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</si>
  <si>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</si>
  <si>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</si>
  <si>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</si>
  <si>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</si>
  <si>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</si>
  <si>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</si>
  <si>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</si>
  <si>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</si>
  <si>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</si>
  <si>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</si>
  <si>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</si>
  <si>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</si>
  <si>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</si>
  <si>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</si>
  <si>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</si>
  <si>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</si>
  <si>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</si>
  <si>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</si>
  <si>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</si>
  <si>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</si>
  <si>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</si>
  <si>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</si>
  <si>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</si>
  <si>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</si>
  <si>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</si>
  <si>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</si>
  <si>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</si>
  <si>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</si>
  <si>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</si>
  <si>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</si>
  <si>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</si>
  <si>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</si>
  <si>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</si>
  <si>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</si>
  <si>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</si>
  <si>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</si>
  <si>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</si>
  <si>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</si>
  <si>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</si>
  <si>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</si>
  <si>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</si>
  <si>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</si>
  <si>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</si>
  <si>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</si>
  <si>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</si>
  <si>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</si>
  <si>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</si>
  <si>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</si>
  <si>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</si>
  <si>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</si>
  <si>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</si>
  <si>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</si>
  <si>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</si>
  <si>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</si>
  <si>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</si>
  <si>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</si>
  <si>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</si>
  <si>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</si>
  <si>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</si>
  <si>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</si>
  <si>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</si>
  <si>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</si>
  <si>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</si>
  <si>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</si>
  <si>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</si>
  <si>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</si>
  <si>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</si>
  <si>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</si>
  <si>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</si>
  <si>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</si>
  <si>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</si>
  <si>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</si>
  <si>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</si>
  <si>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</si>
  <si>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</si>
  <si>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</si>
  <si>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</si>
  <si>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</si>
  <si>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</si>
  <si>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</si>
  <si>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</si>
  <si>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</si>
  <si>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</si>
  <si>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</si>
  <si>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</si>
  <si>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</si>
  <si>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</si>
  <si>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</si>
  <si>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</si>
  <si>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</si>
  <si>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</si>
  <si>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</si>
  <si>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</si>
  <si>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</si>
  <si>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</si>
  <si>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</si>
  <si>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</si>
  <si>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</si>
  <si>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</si>
  <si>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</si>
  <si>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</si>
  <si>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</si>
  <si>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</si>
  <si>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</si>
  <si>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</si>
  <si>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</si>
  <si>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</si>
  <si>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</si>
  <si>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</si>
  <si>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</si>
  <si>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</si>
  <si>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</si>
  <si>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</si>
  <si>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</si>
  <si>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</si>
  <si>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</si>
  <si>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</si>
  <si>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</si>
  <si>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</si>
  <si>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</si>
  <si>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</si>
  <si>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</si>
  <si>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</si>
  <si>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</si>
  <si>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</si>
  <si>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</si>
  <si>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</si>
  <si>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</si>
  <si>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</si>
  <si>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</si>
  <si>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</si>
  <si>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</si>
  <si>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</si>
  <si>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</si>
  <si>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</si>
  <si>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</si>
  <si>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</si>
  <si>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</si>
  <si>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</si>
  <si>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</si>
  <si>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</si>
  <si>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</si>
  <si>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</si>
  <si>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</si>
  <si>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</si>
  <si>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</si>
  <si>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</si>
  <si>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</si>
  <si>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</si>
  <si>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</si>
  <si>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</si>
  <si>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</si>
  <si>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</si>
  <si>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</si>
  <si>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</si>
  <si>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</si>
  <si>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</si>
  <si>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</si>
  <si>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</si>
  <si>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</si>
  <si>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</si>
  <si>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</si>
  <si>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</si>
  <si>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</si>
  <si>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</si>
  <si>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</si>
  <si>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</si>
  <si>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</si>
  <si>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</si>
  <si>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</si>
  <si>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</si>
  <si>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</si>
  <si>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</si>
  <si>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</si>
  <si>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</si>
  <si>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</si>
  <si>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</si>
  <si>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</si>
  <si>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</si>
  <si>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</si>
  <si>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</si>
  <si>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</si>
  <si>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</si>
  <si>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</si>
  <si>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</si>
  <si>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</si>
  <si>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</si>
  <si>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</si>
  <si>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</si>
  <si>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</si>
  <si>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</si>
  <si>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</si>
  <si>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</si>
  <si>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</si>
  <si>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</si>
  <si>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</si>
  <si>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</si>
  <si>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</si>
  <si>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</si>
  <si>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</si>
  <si>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</si>
  <si>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</si>
  <si>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</si>
  <si>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</si>
  <si>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</si>
  <si>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</si>
  <si>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</si>
  <si>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</si>
  <si>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</si>
  <si>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</si>
  <si>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</si>
  <si>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</si>
  <si>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</si>
  <si>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</si>
  <si>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</si>
  <si>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</si>
  <si>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</si>
  <si>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</si>
  <si>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</si>
  <si>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</si>
  <si>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</si>
  <si>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</si>
  <si>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</si>
  <si>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</si>
  <si>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</si>
  <si>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</si>
  <si>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</si>
  <si>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</si>
  <si>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</si>
  <si>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</si>
  <si>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</si>
  <si>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</si>
  <si>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</si>
  <si>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</si>
  <si>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</si>
  <si>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</si>
  <si>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</si>
  <si>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</si>
  <si>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</si>
  <si>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</si>
  <si>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</si>
  <si>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</si>
  <si>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</si>
  <si>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</si>
  <si>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</si>
  <si>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</si>
  <si>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</si>
  <si>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</si>
  <si>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</si>
  <si>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</si>
  <si>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</si>
  <si>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</si>
  <si>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</si>
  <si>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</si>
  <si>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</si>
  <si>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</si>
  <si>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</si>
  <si>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</si>
  <si>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</si>
  <si>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</si>
  <si>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</si>
  <si>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</si>
  <si>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</si>
  <si>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</si>
  <si>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</si>
  <si>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</si>
  <si>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</si>
  <si>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</si>
  <si>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</si>
  <si>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</si>
  <si>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</si>
  <si>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</si>
  <si>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</si>
  <si>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</si>
  <si>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</si>
  <si>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</si>
  <si>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</si>
  <si>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</si>
  <si>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</si>
  <si>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</si>
  <si>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</si>
  <si>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</si>
  <si>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</si>
  <si>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</si>
  <si>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</si>
  <si>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</si>
  <si>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</si>
  <si>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</si>
  <si>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</si>
  <si>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</si>
  <si>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</si>
  <si>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</si>
  <si>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</si>
  <si>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</si>
  <si>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</si>
  <si>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</si>
  <si>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</si>
  <si>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</si>
  <si>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</si>
  <si>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</si>
  <si>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</si>
  <si>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</si>
  <si>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</si>
  <si>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</si>
  <si>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</si>
  <si>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</si>
  <si>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</si>
  <si>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</si>
  <si>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</si>
  <si>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</si>
  <si>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</si>
  <si>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</si>
  <si>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</si>
  <si>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</si>
  <si>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</si>
  <si>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</si>
  <si>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</si>
  <si>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</si>
  <si>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</si>
  <si>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</si>
  <si>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</si>
  <si>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</si>
  <si>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</si>
  <si>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</si>
  <si>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</si>
  <si>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</si>
  <si>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</si>
  <si>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</si>
  <si>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</si>
  <si>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</si>
  <si>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</si>
  <si>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</si>
  <si>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</si>
  <si>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</si>
  <si>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</si>
  <si>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</si>
  <si>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</si>
  <si>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</si>
  <si>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</si>
  <si>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</si>
  <si>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</si>
  <si>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</si>
  <si>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</si>
  <si>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</si>
  <si>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</si>
  <si>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</si>
  <si>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</si>
  <si>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</si>
  <si>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</si>
  <si>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</si>
  <si>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</si>
  <si>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</si>
  <si>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</si>
  <si>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</si>
  <si>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</si>
  <si>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</si>
  <si>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</si>
  <si>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</si>
  <si>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</si>
  <si>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</si>
  <si>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</si>
  <si>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</si>
  <si>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</si>
  <si>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</si>
  <si>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</si>
  <si>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</si>
  <si>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</si>
  <si>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</si>
  <si>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</si>
  <si>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</si>
  <si>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</si>
  <si>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</si>
  <si>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</si>
  <si>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</si>
  <si>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</si>
  <si>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</si>
  <si>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</si>
  <si>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</si>
  <si>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</si>
  <si>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</si>
  <si>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</si>
  <si>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</si>
  <si>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</si>
  <si>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</si>
  <si>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</si>
  <si>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</si>
  <si>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</si>
  <si>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</si>
  <si>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</si>
  <si>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</si>
  <si>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</si>
  <si>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</si>
  <si>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</si>
  <si>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</si>
  <si>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</si>
  <si>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</si>
  <si>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</si>
  <si>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</si>
  <si>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</si>
  <si>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</si>
  <si>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</si>
  <si>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</si>
  <si>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</si>
  <si>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</si>
  <si>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</si>
  <si>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</si>
  <si>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</si>
  <si>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</si>
  <si>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</si>
  <si>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</si>
  <si>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</si>
  <si>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</si>
  <si>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</si>
  <si>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</si>
  <si>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</si>
  <si>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</si>
  <si>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</si>
  <si>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</si>
  <si>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</si>
  <si>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</si>
  <si>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</si>
  <si>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</si>
  <si>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</si>
  <si>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</si>
  <si>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</si>
  <si>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</si>
  <si>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</si>
  <si>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</si>
  <si>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</si>
  <si>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</si>
  <si>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</si>
  <si>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</si>
  <si>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</si>
  <si>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</si>
  <si>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</si>
  <si>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</si>
  <si>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</si>
  <si>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</si>
  <si>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</si>
  <si>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</si>
  <si>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</si>
  <si>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</si>
  <si>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</si>
  <si>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</si>
  <si>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</si>
  <si>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</si>
  <si>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</si>
  <si>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</si>
  <si>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</si>
  <si>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</si>
  <si>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</si>
  <si>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</si>
  <si>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</si>
  <si>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</si>
  <si>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</si>
  <si>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</si>
  <si>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</si>
  <si>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</si>
  <si>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</si>
  <si>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</si>
  <si>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</si>
  <si>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</si>
  <si>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</si>
  <si>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</si>
  <si>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</si>
  <si>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</si>
  <si>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</si>
  <si>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</si>
  <si>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</si>
  <si>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</si>
  <si>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</si>
  <si>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</si>
  <si>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</si>
  <si>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</si>
  <si>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</si>
  <si>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</si>
  <si>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</si>
  <si>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</si>
  <si>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</si>
  <si>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</si>
  <si>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</si>
  <si>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</si>
  <si>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</si>
  <si>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</si>
  <si>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</si>
  <si>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</si>
  <si>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</si>
  <si>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</si>
  <si>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</si>
  <si>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</si>
  <si>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</si>
  <si>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</si>
  <si>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</si>
  <si>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</si>
  <si>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</si>
  <si>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</si>
  <si>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</si>
  <si>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</si>
  <si>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</si>
  <si>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</si>
  <si>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</si>
  <si>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</si>
  <si>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</si>
  <si>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</si>
  <si>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</si>
  <si>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</si>
  <si>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</si>
  <si>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</si>
  <si>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</si>
  <si>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</si>
  <si>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</si>
  <si>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</si>
  <si>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</si>
  <si>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</si>
  <si>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</si>
  <si>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</si>
  <si>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</si>
  <si>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</si>
  <si>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</si>
  <si>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</si>
  <si>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</si>
  <si>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</si>
  <si>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</si>
  <si>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</si>
  <si>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</si>
  <si>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</si>
  <si>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</si>
  <si>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</si>
  <si>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</si>
  <si>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</si>
  <si>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</si>
  <si>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</si>
  <si>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</si>
  <si>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</si>
  <si>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</si>
  <si>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</si>
  <si>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</si>
  <si>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</si>
  <si>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</si>
  <si>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</si>
  <si>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</si>
  <si>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</si>
  <si>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</si>
  <si>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</si>
  <si>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</si>
  <si>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</si>
  <si>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</si>
  <si>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</si>
  <si>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</si>
  <si>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</si>
  <si>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</si>
  <si>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</si>
  <si>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</si>
  <si>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</si>
  <si>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</si>
  <si>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</si>
  <si>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</si>
  <si>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</si>
  <si>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</si>
  <si>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</si>
  <si>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</si>
  <si>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</si>
  <si>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</si>
  <si>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</si>
  <si>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</si>
  <si>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</si>
  <si>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</si>
  <si>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</si>
  <si>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</si>
  <si>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</si>
  <si>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</si>
  <si>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</si>
  <si>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</si>
  <si>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</si>
  <si>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</si>
  <si>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</si>
  <si>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</si>
  <si>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</si>
  <si>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</si>
  <si>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</si>
  <si>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</si>
  <si>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</si>
  <si>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</si>
  <si>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</si>
  <si>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</si>
  <si>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</si>
  <si>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</si>
  <si>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</si>
  <si>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</si>
  <si>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</si>
  <si>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</si>
  <si>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</si>
  <si>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</si>
  <si>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</si>
  <si>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</si>
  <si>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</si>
  <si>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</si>
  <si>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</si>
  <si>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</si>
  <si>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</si>
  <si>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</si>
  <si>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</si>
  <si>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</si>
  <si>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</si>
  <si>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</si>
  <si>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</si>
  <si>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</si>
  <si>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</si>
  <si>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</si>
  <si>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</si>
  <si>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</si>
  <si>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</si>
  <si>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</si>
  <si>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</si>
  <si>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</si>
  <si>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</si>
  <si>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</si>
  <si>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</si>
  <si>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</si>
  <si>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</si>
  <si>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</si>
  <si>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</si>
  <si>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</si>
  <si>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</si>
  <si>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</si>
  <si>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</si>
  <si>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</si>
  <si>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</si>
  <si>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</si>
  <si>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</si>
  <si>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</si>
  <si>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</si>
  <si>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</si>
  <si>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</si>
  <si>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</si>
  <si>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</si>
  <si>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</si>
  <si>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</si>
  <si>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</si>
  <si>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</si>
  <si>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</si>
  <si>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</si>
  <si>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</si>
  <si>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</si>
  <si>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</si>
  <si>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</si>
  <si>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</si>
  <si>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</si>
  <si>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</si>
  <si>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</si>
  <si>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</si>
  <si>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</si>
  <si>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</si>
  <si>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</si>
  <si>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</si>
  <si>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</si>
  <si>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</si>
  <si>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</si>
  <si>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</si>
  <si>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</si>
  <si>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</si>
  <si>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</si>
  <si>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</si>
  <si>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</si>
  <si>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</si>
  <si>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</si>
  <si>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</si>
  <si>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</si>
  <si>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</si>
  <si>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</si>
  <si>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</si>
  <si>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</si>
  <si>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</si>
  <si>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</si>
  <si>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</si>
  <si>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</si>
  <si>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</si>
  <si>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</si>
  <si>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</si>
  <si>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</si>
  <si>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</si>
  <si>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</si>
  <si>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</si>
  <si>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</si>
  <si>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</si>
  <si>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</si>
  <si>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</si>
  <si>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</si>
  <si>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</si>
  <si>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</si>
  <si>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</si>
  <si>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</si>
  <si>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</si>
  <si>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</si>
  <si>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</si>
  <si>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</si>
  <si>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</si>
  <si>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</si>
  <si>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</si>
  <si>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</si>
  <si>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</si>
  <si>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</si>
  <si>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</si>
  <si>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</si>
  <si>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</si>
  <si>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</si>
  <si>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</si>
  <si>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</si>
  <si>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</si>
  <si>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</si>
  <si>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</si>
  <si>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</si>
  <si>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</si>
  <si>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</si>
  <si>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</si>
  <si>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</si>
  <si>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</si>
  <si>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</si>
  <si>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</si>
  <si>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</si>
  <si>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</si>
  <si>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</si>
  <si>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</si>
  <si>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</si>
  <si>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</si>
  <si>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</si>
  <si>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</si>
  <si>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</si>
  <si>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</si>
  <si>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</si>
  <si>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</si>
  <si>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</si>
  <si>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</si>
  <si>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</si>
  <si>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</si>
  <si>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</si>
  <si>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</si>
  <si>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</si>
  <si>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</si>
  <si>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</si>
  <si>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</si>
  <si>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</si>
  <si>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</si>
  <si>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</si>
  <si>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</si>
  <si>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</si>
  <si>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</si>
  <si>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</si>
  <si>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</si>
  <si>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</si>
  <si>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</si>
  <si>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</si>
  <si>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</si>
  <si>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</si>
  <si>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</si>
  <si>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</si>
  <si>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</si>
  <si>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</si>
  <si>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</si>
  <si>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</si>
  <si>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</si>
  <si>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</si>
  <si>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</si>
  <si>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</si>
  <si>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</si>
  <si>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</si>
  <si>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</si>
  <si>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</si>
  <si>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</si>
  <si>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</si>
  <si>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</si>
  <si>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</si>
  <si>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</si>
  <si>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</si>
  <si>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</si>
  <si>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</si>
  <si>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</si>
  <si>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</si>
  <si>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</si>
  <si>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</si>
  <si>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</si>
  <si>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</si>
  <si>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</si>
  <si>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</si>
  <si>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</si>
  <si>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</si>
  <si>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</si>
  <si>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</si>
  <si>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</si>
  <si>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</si>
  <si>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</si>
  <si>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</si>
  <si>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</si>
  <si>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</si>
  <si>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</si>
  <si>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</si>
  <si>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</si>
  <si>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</si>
  <si>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</si>
  <si>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</si>
  <si>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</si>
  <si>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</si>
  <si>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</si>
  <si>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</si>
  <si>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</si>
  <si>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</si>
  <si>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</si>
  <si>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</si>
  <si>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</si>
  <si>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</si>
  <si>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</si>
  <si>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</si>
  <si>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</si>
  <si>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</si>
  <si>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</si>
  <si>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</si>
  <si>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</si>
  <si>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</si>
  <si>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</si>
  <si>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</si>
  <si>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</si>
  <si>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</si>
  <si>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</si>
  <si>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</si>
  <si>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</si>
  <si>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</si>
  <si>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</si>
  <si>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</si>
  <si>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</si>
  <si>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</si>
  <si>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</si>
  <si>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</si>
  <si>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</si>
  <si>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</si>
  <si>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</si>
  <si>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</si>
  <si>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</si>
  <si>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</si>
  <si>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</si>
  <si>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</si>
  <si>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</si>
  <si>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</si>
  <si>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</si>
  <si>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</si>
  <si>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</si>
  <si>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</si>
  <si>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</si>
  <si>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</si>
  <si>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</si>
  <si>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</si>
  <si>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</si>
  <si>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</si>
  <si>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</si>
  <si>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</si>
  <si>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</si>
  <si>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</si>
  <si>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</si>
  <si>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</si>
  <si>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</si>
  <si>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</si>
  <si>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</si>
  <si>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</si>
  <si>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</si>
  <si>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</si>
  <si>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</si>
  <si>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</si>
  <si>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</si>
  <si>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</si>
  <si>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</si>
  <si>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</si>
  <si>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</si>
  <si>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</si>
  <si>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</si>
  <si>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</si>
  <si>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</si>
  <si>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</si>
  <si>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</si>
  <si>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</si>
  <si>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</si>
  <si>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</si>
  <si>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</si>
  <si>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</si>
  <si>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</si>
  <si>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</si>
  <si>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</si>
  <si>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</si>
  <si>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</si>
  <si>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</si>
  <si>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</si>
  <si>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</si>
  <si>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</si>
  <si>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</si>
  <si>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</si>
  <si>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</si>
  <si>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</si>
  <si>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</si>
  <si>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</si>
  <si>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</si>
  <si>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</si>
  <si>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</si>
  <si>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</si>
  <si>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</si>
  <si>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</si>
  <si>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</si>
  <si>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</si>
  <si>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</si>
  <si>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</si>
  <si>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</si>
  <si>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</si>
  <si>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</si>
  <si>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</si>
  <si>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</si>
  <si>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</si>
  <si>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</si>
  <si>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</si>
  <si>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</si>
  <si>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</si>
  <si>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</si>
  <si>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</si>
  <si>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</si>
  <si>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</si>
  <si>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</si>
  <si>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</si>
  <si>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</si>
  <si>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</si>
  <si>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</si>
  <si>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</si>
  <si>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</si>
  <si>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</si>
  <si>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</si>
  <si>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</si>
  <si>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</si>
  <si>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</si>
  <si>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</si>
  <si>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</si>
  <si>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</si>
  <si>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</si>
  <si>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</si>
  <si>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</si>
  <si>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</si>
  <si>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</si>
  <si>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</si>
  <si>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</si>
  <si>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</si>
  <si>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</si>
  <si>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</si>
  <si>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</si>
  <si>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</si>
  <si>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</si>
  <si>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</si>
  <si>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</si>
  <si>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</si>
  <si>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</si>
  <si>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</si>
  <si>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</si>
  <si>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</si>
  <si>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</si>
  <si>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</si>
  <si>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</si>
  <si>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</si>
  <si>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</si>
  <si>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</si>
  <si>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</si>
  <si>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</si>
  <si>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</si>
  <si>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</si>
  <si>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</si>
  <si>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</si>
  <si>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</si>
  <si>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</si>
  <si>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</si>
  <si>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</si>
  <si>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</si>
  <si>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</si>
  <si>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</si>
  <si>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</si>
  <si>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</si>
  <si>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</si>
  <si>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</si>
  <si>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</si>
  <si>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</si>
  <si>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</si>
  <si>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</si>
  <si>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</si>
  <si>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</si>
  <si>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</si>
  <si>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</si>
  <si>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</si>
  <si>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</si>
  <si>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</si>
  <si>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</si>
  <si>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</si>
  <si>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</si>
  <si>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</si>
  <si>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</si>
  <si>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</si>
  <si>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</si>
  <si>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</si>
  <si>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</si>
  <si>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</si>
  <si>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</si>
  <si>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</si>
  <si>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</si>
  <si>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</si>
  <si>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</si>
  <si>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</si>
  <si>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</si>
  <si>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</si>
  <si>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</si>
  <si>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</si>
  <si>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</si>
  <si>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</si>
  <si>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</si>
  <si>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</si>
  <si>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</si>
  <si>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</si>
  <si>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</si>
  <si>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</si>
  <si>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</si>
  <si>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</si>
  <si>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</si>
  <si>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</si>
  <si>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</si>
  <si>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</si>
  <si>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</si>
  <si>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</si>
  <si>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</si>
  <si>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</si>
  <si>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</si>
  <si>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</si>
  <si>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</si>
  <si>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</si>
  <si>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</si>
  <si>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</si>
  <si>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</si>
  <si>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</si>
  <si>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</si>
  <si>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</si>
  <si>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</si>
  <si>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</si>
  <si>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</si>
  <si>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</si>
  <si>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</si>
  <si>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</si>
  <si>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</si>
  <si>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</si>
  <si>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</si>
  <si>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</si>
  <si>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</si>
  <si>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</si>
  <si>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</si>
  <si>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</si>
  <si>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</si>
  <si>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</si>
  <si>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</si>
  <si>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</si>
  <si>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</si>
  <si>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</si>
  <si>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</si>
  <si>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</si>
  <si>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</si>
  <si>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</si>
  <si>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</si>
  <si>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</si>
  <si>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</si>
  <si>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</si>
  <si>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</si>
  <si>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</si>
  <si>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</si>
  <si>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</si>
  <si>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</si>
  <si>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</si>
  <si>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</si>
  <si>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</si>
  <si>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</si>
  <si>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</si>
  <si>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</si>
  <si>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</si>
  <si>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</si>
  <si>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</si>
  <si>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</si>
  <si>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</si>
  <si>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</si>
  <si>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</si>
  <si>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</si>
  <si>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</si>
  <si>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</si>
  <si>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</si>
  <si>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</si>
  <si>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</si>
  <si>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</si>
  <si>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</si>
  <si>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</si>
  <si>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</si>
  <si>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</si>
  <si>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</si>
  <si>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</si>
  <si>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</si>
  <si>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</si>
  <si>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</si>
  <si>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</si>
  <si>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</si>
  <si>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</si>
  <si>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</si>
  <si>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</si>
  <si>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</si>
  <si>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</si>
  <si>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</si>
  <si>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</si>
  <si>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</si>
  <si>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</si>
  <si>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</si>
  <si>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</si>
  <si>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</si>
  <si>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</si>
  <si>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</si>
  <si>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</si>
  <si>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</si>
  <si>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</si>
  <si>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</si>
  <si>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</si>
  <si>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</si>
  <si>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</si>
  <si>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</si>
  <si>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</si>
  <si>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</si>
  <si>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</si>
  <si>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</si>
  <si>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</si>
  <si>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</si>
  <si>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</si>
  <si>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</si>
  <si>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</si>
  <si>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</si>
  <si>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</si>
  <si>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</si>
  <si>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</si>
  <si>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</si>
  <si>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</si>
  <si>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</si>
  <si>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</si>
  <si>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</si>
  <si>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</si>
  <si>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</si>
  <si>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</si>
  <si>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</si>
  <si>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</si>
  <si>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</si>
  <si>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</si>
  <si>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</si>
  <si>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</si>
  <si>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</si>
  <si>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</si>
  <si>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</si>
  <si>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</si>
  <si>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</si>
  <si>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</si>
  <si>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</si>
  <si>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</si>
  <si>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</si>
  <si>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</si>
  <si>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</si>
  <si>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</si>
  <si>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</si>
  <si>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</si>
  <si>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</si>
  <si>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</si>
  <si>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</si>
  <si>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</si>
  <si>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</si>
  <si>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</si>
  <si>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</si>
  <si>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</si>
  <si>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</si>
  <si>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</si>
  <si>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</si>
  <si>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</si>
  <si>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</si>
  <si>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</si>
  <si>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</si>
  <si>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</si>
  <si>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</si>
  <si>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</si>
  <si>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</si>
  <si>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</si>
  <si>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</si>
  <si>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</si>
  <si>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</si>
  <si>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</si>
  <si>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</si>
  <si>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</si>
  <si>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</si>
  <si>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</si>
  <si>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</si>
  <si>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</si>
  <si>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</si>
  <si>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</si>
  <si>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</si>
  <si>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</si>
  <si>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</si>
  <si>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</si>
  <si>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</si>
  <si>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</si>
  <si>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</si>
  <si>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</si>
  <si>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</si>
  <si>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</si>
  <si>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</si>
  <si>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</si>
  <si>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</si>
  <si>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</si>
  <si>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</si>
  <si>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</si>
  <si>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</si>
  <si>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</si>
  <si>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</si>
  <si>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</si>
  <si>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</si>
  <si>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</si>
  <si>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</si>
  <si>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</si>
  <si>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</si>
  <si>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</si>
  <si>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</si>
  <si>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</si>
  <si>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</si>
  <si>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</si>
  <si>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</si>
  <si>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</si>
  <si>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</si>
  <si>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</si>
  <si>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</si>
  <si>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</si>
  <si>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</si>
  <si>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</si>
  <si>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</si>
  <si>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</si>
  <si>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</si>
  <si>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</si>
  <si>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</si>
  <si>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</si>
  <si>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</si>
  <si>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</si>
  <si>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</si>
  <si>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</si>
  <si>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</si>
  <si>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</si>
  <si>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</si>
  <si>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</si>
  <si>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</si>
  <si>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</si>
  <si>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</si>
  <si>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</si>
  <si>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</si>
  <si>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</si>
  <si>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</si>
  <si>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</si>
  <si>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</si>
  <si>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</si>
  <si>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</si>
  <si>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</si>
  <si>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</si>
  <si>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</si>
  <si>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</si>
  <si>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</si>
  <si>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</si>
  <si>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</si>
  <si>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</si>
  <si>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</si>
  <si>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</si>
  <si>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</si>
  <si>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</si>
  <si>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</si>
  <si>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</si>
  <si>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</si>
  <si>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</si>
  <si>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</si>
  <si>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</si>
  <si>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</si>
  <si>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</si>
  <si>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</si>
  <si>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</si>
  <si>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</si>
  <si>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</si>
  <si>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</si>
  <si>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</si>
  <si>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</si>
  <si>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</si>
  <si>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</si>
  <si>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</si>
  <si>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</si>
  <si>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</si>
  <si>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</si>
  <si>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</si>
  <si>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</si>
  <si>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</si>
  <si>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</si>
  <si>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</si>
  <si>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</si>
  <si>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</si>
  <si>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</si>
  <si>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</si>
  <si>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</si>
  <si>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</si>
  <si>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</si>
  <si>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</si>
  <si>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</si>
  <si>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</si>
  <si>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</si>
  <si>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</si>
  <si>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</si>
  <si>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</si>
  <si>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</si>
  <si>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</si>
  <si>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</si>
  <si>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</si>
  <si>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</si>
  <si>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</si>
  <si>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</si>
  <si>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</si>
  <si>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</si>
  <si>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</si>
  <si>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</si>
  <si>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</si>
  <si>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</si>
  <si>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</si>
  <si>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</si>
  <si>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</si>
  <si>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</si>
  <si>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</si>
  <si>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</si>
  <si>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</si>
  <si>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</si>
  <si>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</si>
  <si>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</si>
  <si>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</si>
  <si>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</si>
  <si>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</si>
  <si>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</si>
  <si>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</si>
  <si>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</si>
  <si>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</si>
  <si>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</si>
  <si>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</si>
  <si>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</si>
  <si>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</si>
  <si>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</si>
  <si>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</si>
  <si>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</si>
  <si>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</si>
  <si>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</si>
  <si>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</si>
  <si>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</si>
  <si>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</si>
  <si>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</si>
  <si>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</si>
  <si>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</si>
  <si>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</si>
  <si>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</si>
  <si>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</si>
  <si>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</si>
  <si>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</si>
  <si>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</si>
  <si>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</si>
  <si>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</si>
  <si>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</si>
  <si>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</si>
  <si>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</si>
  <si>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</si>
  <si>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</si>
  <si>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</si>
  <si>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</si>
  <si>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</si>
  <si>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</si>
  <si>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</si>
  <si>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</si>
  <si>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</si>
  <si>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</si>
  <si>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</si>
  <si>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</si>
  <si>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</si>
  <si>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</si>
  <si>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</si>
  <si>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</si>
  <si>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</si>
  <si>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</si>
  <si>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</si>
  <si>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</si>
  <si>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</si>
  <si>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</si>
  <si>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</si>
  <si>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</si>
  <si>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</si>
  <si>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</si>
  <si>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</si>
  <si>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</si>
  <si>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</si>
  <si>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</si>
  <si>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</si>
  <si>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</si>
  <si>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</si>
  <si>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</si>
  <si>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</si>
  <si>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</si>
  <si>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</si>
  <si>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</si>
  <si>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</si>
  <si>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</si>
  <si>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</si>
  <si>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</si>
  <si>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</si>
  <si>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</si>
  <si>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</si>
  <si>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</si>
  <si>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</si>
  <si>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</si>
  <si>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</si>
  <si>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</si>
  <si>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</si>
  <si>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</si>
  <si>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</si>
  <si>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</si>
  <si>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</si>
  <si>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</si>
  <si>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</si>
  <si>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</si>
  <si>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</si>
  <si>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</si>
  <si>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</si>
  <si>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</si>
  <si>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</si>
  <si>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</si>
  <si>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</si>
  <si>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</si>
  <si>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</si>
  <si>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</si>
  <si>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</si>
  <si>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</si>
  <si>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</si>
  <si>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</si>
  <si>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</si>
  <si>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</si>
  <si>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</si>
  <si>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</si>
  <si>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</si>
  <si>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</si>
  <si>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</si>
  <si>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</si>
  <si>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</si>
  <si>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</si>
  <si>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</si>
  <si>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</si>
  <si>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</si>
  <si>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</si>
  <si>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</si>
  <si>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</si>
  <si>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</si>
  <si>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</si>
  <si>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</si>
  <si>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</si>
  <si>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</si>
  <si>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</si>
  <si>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</si>
  <si>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</si>
  <si>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</si>
  <si>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</si>
  <si>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</si>
  <si>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</si>
  <si>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</si>
  <si>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</si>
  <si>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</si>
  <si>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</si>
  <si>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</si>
  <si>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</si>
  <si>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</si>
  <si>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</si>
  <si>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</si>
  <si>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</si>
  <si>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</si>
  <si>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</si>
  <si>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</si>
  <si>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</si>
  <si>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</si>
  <si>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</si>
  <si>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</si>
  <si>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</si>
  <si>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</si>
  <si>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</si>
  <si>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</si>
  <si>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</si>
  <si>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</si>
  <si>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</si>
  <si>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</si>
  <si>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</si>
  <si>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</si>
  <si>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</si>
  <si>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</si>
  <si>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</si>
  <si>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</si>
  <si>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</si>
  <si>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</si>
  <si>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</si>
  <si>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</si>
  <si>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</si>
  <si>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</si>
  <si>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</si>
  <si>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</si>
  <si>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</si>
  <si>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</si>
  <si>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</si>
  <si>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</si>
  <si>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</si>
  <si>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</si>
  <si>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</si>
  <si>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</si>
  <si>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</si>
  <si>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</si>
  <si>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</si>
  <si>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</si>
  <si>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</si>
  <si>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</si>
  <si>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</si>
  <si>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</si>
  <si>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</si>
  <si>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</si>
  <si>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</si>
  <si>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</si>
  <si>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</si>
  <si>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</si>
  <si>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</si>
  <si>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</si>
  <si>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</si>
  <si>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</si>
  <si>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</si>
  <si>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</si>
  <si>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</si>
  <si>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</si>
  <si>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</si>
  <si>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</si>
  <si>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</si>
  <si>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</si>
  <si>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</si>
  <si>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</si>
  <si>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</si>
  <si>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</si>
  <si>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</si>
  <si>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</si>
  <si>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</si>
  <si>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</si>
  <si>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</si>
  <si>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</si>
  <si>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</si>
  <si>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</si>
  <si>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</si>
  <si>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</si>
  <si>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</si>
  <si>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</si>
  <si>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</si>
  <si>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</si>
  <si>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</si>
  <si>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</si>
  <si>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</si>
  <si>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</si>
  <si>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</si>
  <si>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</si>
  <si>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</si>
  <si>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</si>
  <si>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</si>
  <si>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</si>
  <si>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</si>
  <si>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</si>
  <si>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</si>
  <si>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</si>
  <si>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</si>
  <si>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</si>
  <si>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</si>
  <si>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</si>
  <si>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</si>
  <si>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</si>
  <si>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</si>
  <si>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</si>
  <si>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</si>
  <si>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</si>
  <si>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</si>
  <si>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</si>
  <si>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</si>
  <si>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</si>
  <si>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</si>
  <si>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</si>
  <si>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</si>
  <si>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</si>
  <si>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</si>
  <si>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</si>
  <si>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</si>
  <si>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</si>
  <si>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</si>
  <si>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</si>
  <si>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</si>
  <si>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</si>
  <si>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</si>
  <si>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</si>
  <si>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</si>
  <si>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</si>
  <si>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</si>
  <si>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</si>
  <si>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</si>
  <si>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</si>
  <si>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</si>
  <si>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</si>
  <si>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</si>
  <si>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</si>
  <si>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</si>
  <si>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</si>
  <si>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</si>
  <si>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</si>
  <si>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</si>
  <si>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</si>
  <si>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</si>
  <si>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</si>
  <si>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</si>
  <si>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</si>
  <si>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</si>
  <si>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</si>
  <si>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</si>
  <si>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</si>
  <si>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</si>
  <si>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</si>
  <si>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</si>
  <si>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</si>
  <si>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</si>
  <si>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</si>
  <si>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</si>
  <si>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</si>
  <si>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</si>
  <si>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</si>
  <si>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</si>
  <si>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</si>
  <si>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</si>
  <si>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</si>
  <si>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</si>
  <si>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</si>
  <si>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</si>
  <si>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</si>
  <si>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</si>
  <si>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</si>
  <si>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</si>
  <si>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</si>
  <si>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</si>
  <si>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</si>
  <si>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</si>
  <si>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</si>
  <si>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</si>
  <si>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</si>
  <si>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</si>
  <si>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</si>
  <si>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</si>
  <si>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</si>
  <si>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</si>
  <si>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</si>
  <si>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</si>
  <si>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</si>
  <si>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</si>
  <si>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</si>
  <si>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</si>
  <si>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</si>
  <si>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</si>
  <si>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</si>
  <si>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</si>
  <si>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</si>
  <si>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</si>
  <si>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</si>
  <si>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</si>
  <si>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</si>
  <si>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</si>
  <si>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</si>
  <si>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</si>
  <si>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</si>
  <si>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</si>
  <si>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</si>
  <si>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</si>
  <si>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</si>
  <si>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</si>
  <si>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</si>
  <si>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</si>
  <si>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</si>
  <si>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</si>
  <si>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</si>
  <si>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</si>
  <si>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</si>
  <si>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</si>
  <si>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</si>
  <si>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</si>
  <si>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</si>
  <si>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</si>
  <si>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</si>
  <si>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</si>
  <si>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</si>
  <si>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</si>
  <si>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</si>
  <si>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</si>
  <si>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</si>
  <si>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</si>
  <si>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</si>
  <si>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</si>
  <si>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</si>
  <si>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</si>
  <si>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</si>
  <si>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</si>
  <si>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</si>
  <si>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</si>
  <si>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</si>
  <si>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</si>
  <si>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</si>
  <si>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</si>
  <si>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</si>
  <si>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</si>
  <si>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</si>
  <si>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</si>
  <si>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</si>
  <si>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</si>
  <si>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</si>
  <si>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</si>
  <si>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</si>
  <si>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</si>
  <si>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</si>
  <si>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</si>
  <si>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</si>
  <si>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</si>
  <si>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</si>
  <si>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</si>
  <si>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</si>
  <si>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</si>
  <si>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</si>
  <si>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</si>
  <si>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</si>
  <si>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</si>
  <si>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</si>
  <si>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</si>
  <si>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</si>
  <si>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</si>
  <si>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</si>
  <si>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</si>
  <si>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</si>
  <si>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</si>
  <si>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</si>
  <si>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</si>
  <si>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</si>
  <si>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</si>
  <si>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</si>
  <si>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</si>
  <si>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</si>
  <si>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</si>
  <si>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</si>
  <si>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</si>
  <si>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</si>
  <si>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</si>
  <si>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</si>
  <si>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</si>
  <si>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</si>
  <si>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</si>
  <si>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</si>
  <si>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</si>
  <si>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</si>
  <si>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</si>
  <si>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</si>
  <si>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</si>
  <si>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</si>
  <si>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</si>
  <si>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</si>
  <si>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</si>
  <si>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</si>
  <si>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</si>
  <si>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</si>
  <si>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</si>
  <si>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</si>
  <si>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</si>
  <si>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</si>
  <si>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</si>
  <si>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</si>
  <si>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</si>
  <si>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</si>
  <si>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</si>
  <si>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</si>
  <si>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</si>
  <si>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</si>
  <si>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</si>
  <si>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</si>
  <si>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</si>
  <si>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</si>
  <si>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</si>
  <si>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</si>
  <si>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</si>
  <si>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</si>
  <si>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</si>
  <si>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</si>
  <si>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</si>
  <si>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</si>
  <si>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</si>
  <si>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</si>
  <si>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</si>
  <si>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</si>
  <si>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</si>
  <si>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</si>
  <si>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</si>
  <si>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</si>
  <si>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</si>
  <si>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</si>
  <si>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</si>
  <si>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</si>
  <si>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</si>
  <si>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</si>
  <si>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</si>
  <si>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</si>
  <si>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</si>
  <si>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</si>
  <si>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</si>
  <si>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</si>
  <si>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</si>
  <si>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</si>
  <si>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</si>
  <si>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</si>
  <si>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</si>
  <si>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</si>
  <si>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</si>
  <si>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</si>
  <si>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</si>
  <si>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</si>
  <si>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</si>
  <si>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</si>
  <si>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</si>
  <si>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</si>
  <si>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</si>
  <si>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</si>
  <si>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</si>
  <si>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</si>
  <si>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</si>
  <si>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</si>
  <si>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</si>
  <si>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</si>
  <si>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</si>
  <si>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</si>
  <si>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</si>
  <si>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</si>
  <si>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</si>
  <si>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</si>
  <si>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</si>
  <si>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</si>
  <si>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</si>
  <si>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</si>
  <si>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</si>
  <si>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</si>
  <si>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</si>
  <si>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</si>
  <si>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</si>
  <si>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</si>
  <si>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</si>
  <si>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</si>
  <si>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</si>
  <si>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</si>
  <si>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</si>
  <si>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</si>
  <si>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</si>
  <si>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</si>
  <si>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</si>
  <si>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</si>
  <si>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</si>
  <si>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</si>
  <si>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</si>
  <si>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</si>
  <si>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</si>
  <si>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</si>
  <si>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</si>
  <si>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</si>
  <si>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</si>
  <si>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</si>
  <si>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</si>
  <si>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</si>
  <si>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</si>
  <si>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</si>
  <si>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</si>
  <si>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</si>
  <si>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</si>
  <si>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</si>
  <si>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</si>
  <si>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</si>
  <si>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</si>
  <si>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</si>
  <si>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</si>
  <si>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</si>
  <si>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</si>
  <si>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</si>
  <si>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</si>
  <si>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</si>
  <si>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</si>
  <si>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</si>
  <si>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</si>
  <si>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</si>
  <si>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</si>
  <si>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</si>
  <si>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</si>
  <si>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</si>
  <si>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</si>
  <si>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</si>
  <si>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</si>
  <si>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</si>
  <si>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</si>
  <si>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</si>
  <si>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</si>
  <si>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</si>
  <si>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</si>
  <si>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</si>
  <si>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</si>
  <si>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</si>
  <si>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</si>
  <si>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</si>
  <si>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</si>
  <si>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</si>
  <si>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</si>
  <si>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</si>
  <si>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</si>
  <si>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</si>
  <si>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</si>
  <si>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</si>
  <si>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</si>
  <si>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</si>
  <si>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</si>
  <si>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</si>
  <si>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</si>
  <si>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</si>
  <si>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</si>
  <si>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</si>
  <si>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</si>
  <si>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</si>
  <si>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</si>
  <si>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</si>
  <si>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</si>
  <si>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</si>
  <si>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</si>
  <si>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</si>
  <si>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</si>
  <si>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</si>
  <si>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</si>
  <si>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</si>
  <si>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</si>
  <si>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</si>
  <si>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</si>
  <si>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</si>
  <si>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</si>
  <si>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</si>
  <si>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</si>
  <si>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</si>
  <si>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</si>
  <si>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</si>
  <si>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</si>
  <si>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</si>
  <si>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</si>
  <si>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</si>
  <si>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</si>
  <si>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</si>
  <si>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</si>
  <si>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</si>
  <si>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</si>
  <si>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</si>
  <si>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</si>
  <si>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</si>
  <si>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</si>
  <si>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</si>
  <si>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</si>
  <si>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</si>
  <si>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</si>
  <si>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</si>
  <si>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</si>
  <si>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</si>
  <si>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</si>
  <si>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</si>
  <si>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</si>
  <si>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</si>
  <si>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</si>
  <si>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</si>
  <si>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</si>
  <si>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</si>
  <si>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</si>
  <si>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</si>
  <si>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</si>
  <si>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</si>
  <si>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</si>
  <si>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</si>
  <si>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</si>
  <si>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</si>
  <si>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</si>
  <si>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</si>
  <si>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</si>
  <si>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</si>
  <si>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</si>
  <si>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</si>
  <si>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</si>
  <si>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</si>
  <si>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</si>
  <si>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</si>
  <si>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</si>
  <si>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</si>
  <si>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</si>
  <si>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</si>
  <si>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</si>
  <si>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</si>
  <si>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</si>
  <si>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</si>
  <si>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</si>
  <si>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</si>
  <si>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</si>
  <si>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</si>
  <si>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</si>
  <si>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</si>
  <si>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</si>
  <si>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</si>
  <si>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</si>
  <si>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</si>
  <si>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</si>
  <si>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</si>
  <si>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</si>
  <si>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</si>
  <si>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</si>
  <si>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</si>
  <si>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</si>
  <si>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</si>
  <si>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</si>
  <si>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</si>
  <si>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</si>
  <si>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</si>
  <si>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</si>
  <si>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</si>
  <si>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</si>
  <si>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</si>
  <si>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</si>
  <si>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</si>
  <si>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</si>
  <si>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</si>
  <si>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</si>
  <si>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</si>
  <si>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</si>
  <si>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</si>
  <si>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</si>
  <si>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</si>
  <si>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</si>
  <si>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</si>
  <si>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</si>
  <si>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</si>
  <si>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</si>
  <si>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</si>
  <si>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</si>
  <si>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</si>
  <si>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</si>
  <si>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</si>
  <si>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</si>
  <si>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</si>
  <si>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</si>
  <si>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</si>
  <si>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</si>
  <si>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</si>
  <si>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</si>
  <si>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</si>
  <si>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</si>
  <si>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</si>
  <si>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</si>
  <si>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</si>
  <si>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</si>
  <si>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</si>
  <si>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</si>
  <si>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</si>
  <si>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</si>
  <si>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</si>
  <si>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</si>
  <si>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</si>
  <si>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</si>
  <si>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</si>
  <si>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</si>
  <si>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</si>
  <si>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</si>
  <si>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</si>
  <si>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</si>
  <si>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</si>
  <si>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</si>
  <si>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</si>
  <si>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</si>
  <si>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</si>
  <si>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</si>
  <si>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</si>
  <si>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</si>
  <si>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</si>
  <si>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</si>
  <si>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</si>
  <si>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</si>
  <si>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</si>
  <si>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</si>
  <si>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</si>
  <si>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</si>
  <si>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</si>
  <si>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</si>
  <si>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</si>
  <si>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</si>
  <si>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</si>
  <si>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</si>
  <si>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</si>
  <si>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</si>
  <si>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</si>
  <si>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</si>
  <si>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</si>
  <si>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</si>
  <si>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</si>
  <si>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</si>
  <si>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</si>
  <si>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</si>
  <si>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</si>
  <si>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</si>
  <si>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</si>
  <si>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</si>
  <si>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</si>
  <si>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</si>
  <si>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</si>
  <si>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</si>
  <si>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</si>
  <si>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</si>
  <si>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</si>
  <si>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</si>
  <si>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</si>
  <si>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</si>
  <si>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</si>
  <si>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</si>
  <si>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</si>
  <si>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</si>
  <si>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</si>
  <si>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</si>
  <si>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</si>
  <si>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</si>
  <si>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</si>
  <si>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</si>
  <si>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</si>
  <si>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</si>
  <si>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</si>
  <si>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</si>
  <si>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</si>
  <si>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</si>
  <si>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</si>
  <si>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</si>
  <si>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</si>
  <si>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</si>
  <si>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</si>
  <si>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</si>
  <si>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</si>
  <si>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</si>
  <si>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</si>
  <si>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</si>
  <si>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</si>
  <si>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</si>
  <si>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</si>
  <si>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</si>
  <si>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</si>
  <si>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</si>
  <si>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</si>
  <si>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</si>
  <si>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</si>
  <si>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</si>
  <si>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</si>
  <si>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</si>
  <si>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</si>
  <si>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</si>
  <si>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</si>
  <si>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</si>
  <si>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</si>
  <si>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</si>
  <si>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</si>
  <si>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</si>
  <si>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</si>
  <si>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</si>
  <si>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</si>
  <si>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</si>
  <si>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</si>
  <si>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</si>
  <si>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</si>
  <si>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</si>
  <si>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</si>
  <si>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</si>
  <si>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</si>
  <si>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</si>
  <si>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</si>
  <si>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</si>
  <si>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</si>
  <si>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</si>
  <si>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</si>
  <si>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</si>
  <si>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</si>
  <si>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</si>
  <si>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</si>
  <si>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</si>
  <si>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</si>
  <si>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</si>
  <si>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</si>
  <si>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</si>
  <si>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</si>
  <si>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</si>
  <si>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</si>
  <si>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</si>
  <si>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</si>
  <si>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</si>
  <si>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</si>
  <si>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</si>
  <si>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</si>
  <si>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</si>
  <si>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</si>
  <si>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</si>
  <si>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</si>
  <si>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</si>
  <si>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</si>
  <si>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</si>
  <si>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</si>
  <si>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</si>
  <si>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</si>
  <si>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</si>
  <si>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</si>
  <si>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</si>
  <si>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</si>
  <si>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</si>
  <si>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</si>
  <si>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</si>
  <si>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</si>
  <si>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</si>
  <si>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</si>
  <si>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</si>
  <si>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</si>
  <si>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</si>
  <si>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</si>
  <si>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</si>
  <si>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</si>
  <si>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</si>
  <si>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</si>
  <si>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</si>
  <si>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</si>
  <si>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</si>
  <si>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</si>
  <si>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</si>
  <si>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</si>
  <si>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</si>
  <si>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</si>
  <si>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</si>
  <si>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</si>
  <si>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</si>
  <si>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</si>
  <si>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</si>
  <si>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</si>
  <si>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</si>
  <si>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</si>
  <si>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</si>
  <si>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</si>
  <si>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</si>
  <si>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</si>
  <si>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</si>
  <si>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</si>
  <si>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</si>
  <si>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</si>
  <si>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</si>
  <si>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</si>
  <si>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</si>
  <si>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</si>
  <si>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</si>
  <si>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</si>
  <si>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</si>
  <si>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</si>
  <si>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</si>
  <si>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</si>
  <si>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</si>
  <si>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</si>
  <si>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</si>
  <si>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</si>
  <si>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</si>
  <si>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</si>
  <si>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</si>
  <si>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</si>
  <si>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</si>
  <si>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</si>
  <si>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</si>
  <si>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</si>
  <si>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</si>
  <si>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</si>
  <si>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</si>
  <si>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</si>
  <si>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</si>
  <si>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</si>
  <si>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</si>
  <si>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</si>
  <si>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</si>
  <si>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</si>
  <si>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</si>
  <si>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</si>
  <si>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</si>
  <si>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</si>
  <si>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</si>
  <si>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</si>
  <si>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</si>
  <si>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</si>
  <si>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</si>
  <si>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</si>
  <si>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</si>
  <si>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</si>
  <si>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</si>
  <si>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</si>
  <si>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</si>
  <si>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</si>
  <si>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</si>
  <si>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</si>
  <si>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</si>
  <si>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</si>
  <si>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</si>
  <si>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</si>
  <si>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</si>
  <si>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</si>
  <si>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</si>
  <si>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</si>
  <si>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</si>
  <si>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</si>
  <si>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</si>
  <si>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</si>
  <si>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</si>
  <si>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</si>
  <si>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</si>
  <si>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</si>
  <si>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</si>
  <si>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</si>
  <si>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</si>
  <si>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</si>
  <si>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</si>
  <si>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</si>
  <si>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</si>
  <si>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</si>
  <si>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</si>
  <si>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</si>
  <si>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</si>
  <si>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</si>
  <si>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</si>
  <si>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</si>
  <si>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</si>
  <si>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</si>
  <si>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</si>
  <si>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</si>
  <si>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</si>
  <si>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</si>
  <si>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</si>
  <si>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</si>
  <si>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</si>
  <si>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</si>
  <si>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</si>
  <si>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</si>
  <si>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</si>
  <si>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</si>
  <si>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</si>
  <si>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</si>
  <si>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</si>
  <si>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</si>
  <si>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</si>
  <si>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</si>
  <si>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</si>
  <si>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</si>
  <si>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</si>
  <si>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</si>
  <si>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</si>
  <si>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</si>
  <si>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</si>
  <si>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</si>
  <si>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</si>
  <si>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</si>
  <si>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</si>
  <si>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</si>
  <si>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</si>
  <si>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</si>
  <si>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</si>
  <si>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</si>
  <si>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</si>
  <si>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</si>
  <si>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</si>
  <si>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</si>
  <si>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</si>
  <si>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</si>
  <si>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</si>
  <si>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</si>
  <si>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</si>
  <si>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</si>
  <si>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</si>
  <si>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</si>
  <si>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</si>
  <si>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</si>
  <si>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</si>
  <si>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</si>
  <si>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</si>
  <si>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</si>
  <si>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</si>
  <si>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</si>
  <si>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</si>
  <si>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</si>
  <si>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</si>
  <si>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</si>
  <si>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</si>
  <si>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</si>
  <si>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</si>
  <si>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</si>
  <si>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</si>
  <si>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</si>
  <si>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</si>
  <si>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</si>
  <si>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</si>
  <si>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</si>
  <si>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</si>
  <si>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</si>
  <si>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</si>
  <si>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</si>
  <si>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</si>
  <si>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</si>
  <si>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</si>
  <si>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</si>
  <si>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</si>
  <si>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</si>
  <si>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</si>
  <si>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</si>
  <si>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</si>
  <si>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</si>
  <si>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</si>
  <si>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</si>
  <si>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</si>
  <si>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</si>
  <si>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</si>
  <si>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</si>
  <si>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</si>
  <si>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</si>
  <si>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</si>
  <si>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</si>
  <si>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</si>
  <si>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</si>
  <si>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</si>
  <si>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</si>
  <si>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</si>
  <si>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</si>
  <si>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</si>
  <si>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</si>
  <si>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</si>
  <si>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</si>
  <si>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</si>
  <si>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</si>
  <si>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</si>
  <si>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</si>
  <si>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</si>
  <si>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</si>
  <si>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</si>
  <si>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</si>
  <si>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</si>
  <si>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</si>
  <si>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</si>
  <si>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</si>
  <si>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</si>
  <si>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</si>
  <si>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</si>
  <si>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</si>
  <si>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</si>
  <si>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</si>
  <si>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</si>
  <si>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</si>
  <si>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</si>
  <si>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</si>
  <si>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</si>
  <si>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</si>
  <si>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</si>
  <si>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</si>
  <si>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</si>
  <si>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</si>
  <si>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</si>
  <si>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</si>
  <si>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</si>
  <si>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</si>
  <si>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</si>
  <si>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</si>
  <si>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</si>
  <si>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</si>
  <si>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</si>
  <si>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</si>
  <si>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</si>
  <si>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</si>
  <si>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</si>
  <si>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</si>
  <si>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</si>
  <si>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</si>
  <si>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</si>
  <si>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</si>
  <si>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</si>
  <si>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</si>
  <si>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</si>
  <si>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</si>
  <si>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</si>
  <si>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</si>
  <si>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</si>
  <si>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</si>
  <si>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</si>
  <si>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</si>
  <si>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</si>
  <si>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</si>
  <si>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</si>
  <si>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</si>
  <si>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</si>
  <si>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</si>
  <si>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</si>
  <si>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</si>
  <si>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</si>
  <si>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</si>
  <si>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</si>
  <si>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</si>
  <si>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</si>
  <si>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</si>
  <si>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</si>
  <si>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</si>
  <si>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</si>
  <si>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</si>
  <si>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</si>
  <si>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</si>
  <si>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</si>
  <si>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</si>
  <si>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</si>
  <si>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</si>
  <si>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</si>
  <si>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</si>
  <si>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</si>
  <si>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</si>
  <si>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</si>
  <si>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</si>
  <si>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</si>
  <si>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</si>
  <si>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</si>
  <si>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</si>
  <si>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</si>
  <si>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</si>
  <si>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</si>
  <si>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</si>
  <si>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</si>
  <si>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</si>
  <si>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</si>
  <si>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</si>
  <si>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</si>
  <si>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</si>
  <si>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</si>
  <si>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</si>
  <si>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</si>
  <si>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</si>
  <si>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</si>
  <si>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</si>
  <si>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</si>
  <si>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</si>
  <si>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</si>
  <si>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</si>
  <si>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</si>
  <si>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</si>
  <si>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</si>
  <si>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</si>
  <si>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</si>
  <si>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</si>
  <si>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</si>
  <si>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</si>
  <si>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</si>
  <si>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</si>
  <si>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</si>
  <si>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</si>
  <si>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</si>
  <si>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</si>
  <si>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</si>
  <si>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</si>
  <si>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</si>
  <si>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</si>
  <si>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</si>
  <si>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</si>
  <si>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</si>
  <si>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</si>
  <si>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</si>
  <si>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</si>
  <si>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</si>
  <si>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</si>
  <si>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</si>
  <si>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</si>
  <si>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</si>
  <si>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</si>
  <si>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</si>
  <si>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</si>
  <si>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</si>
  <si>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</si>
  <si>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</si>
  <si>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</si>
  <si>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</si>
  <si>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</si>
  <si>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</si>
  <si>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</si>
  <si>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</si>
  <si>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</si>
  <si>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</si>
  <si>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</si>
  <si>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</si>
  <si>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</si>
  <si>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</si>
  <si>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</si>
  <si>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</si>
  <si>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</si>
  <si>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</si>
  <si>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</si>
  <si>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</si>
  <si>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</si>
  <si>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</si>
  <si>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</si>
  <si>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</si>
  <si>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</si>
  <si>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</si>
  <si>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</si>
  <si>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</si>
  <si>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</si>
  <si>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</si>
  <si>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</si>
  <si>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</si>
  <si>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</si>
  <si>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</si>
  <si>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</si>
  <si>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</si>
  <si>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</si>
  <si>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</si>
  <si>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</si>
  <si>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</si>
  <si>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</si>
  <si>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</si>
  <si>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</si>
  <si>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</si>
  <si>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</si>
  <si>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</si>
  <si>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</si>
  <si>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</si>
  <si>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</si>
  <si>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</si>
  <si>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</si>
  <si>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</si>
  <si>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</si>
  <si>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</si>
  <si>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</si>
  <si>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</si>
  <si>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</si>
  <si>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</si>
  <si>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</si>
  <si>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</si>
  <si>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</si>
  <si>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</si>
  <si>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</si>
  <si>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</si>
  <si>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</si>
  <si>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</si>
  <si>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</si>
  <si>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</si>
  <si>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</si>
  <si>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</si>
  <si>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</si>
  <si>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</si>
  <si>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</si>
  <si>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</si>
  <si>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</si>
  <si>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</si>
  <si>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</si>
  <si>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</si>
  <si>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</si>
  <si>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</si>
  <si>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</si>
  <si>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</si>
  <si>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</si>
  <si>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</si>
  <si>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</si>
  <si>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</si>
  <si>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</si>
  <si>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</si>
  <si>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</si>
  <si>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</si>
  <si>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</si>
  <si>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</si>
  <si>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</si>
  <si>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</si>
  <si>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</si>
  <si>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</si>
  <si>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</si>
  <si>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</si>
  <si>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</si>
  <si>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</si>
  <si>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</si>
  <si>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</si>
  <si>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</si>
  <si>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</si>
  <si>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</si>
  <si>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</si>
  <si>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</si>
  <si>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</si>
  <si>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</si>
  <si>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</si>
  <si>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</si>
  <si>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</si>
  <si>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</si>
  <si>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</si>
  <si>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</si>
  <si>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</si>
  <si>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</si>
  <si>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</si>
  <si>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</si>
  <si>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</si>
  <si>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</si>
  <si>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</si>
  <si>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</si>
  <si>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</si>
  <si>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</si>
  <si>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</si>
  <si>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</si>
  <si>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</si>
  <si>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</si>
  <si>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</si>
  <si>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</si>
  <si>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</si>
  <si>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</si>
  <si>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</si>
  <si>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</si>
  <si>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</si>
  <si>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</si>
  <si>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</si>
  <si>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</si>
  <si>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</si>
  <si>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</si>
  <si>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</si>
  <si>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</si>
  <si>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</si>
  <si>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</si>
  <si>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</si>
  <si>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</si>
  <si>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</si>
  <si>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</si>
  <si>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</si>
  <si>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</si>
  <si>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</si>
  <si>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</si>
  <si>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</si>
  <si>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</si>
  <si>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</si>
  <si>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</si>
  <si>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</si>
  <si>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</si>
  <si>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</si>
  <si>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</si>
  <si>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</si>
  <si>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</si>
  <si>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</si>
  <si>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</si>
  <si>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</si>
  <si>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</si>
  <si>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</si>
  <si>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</si>
  <si>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</si>
  <si>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</si>
  <si>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</si>
  <si>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</si>
  <si>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</si>
  <si>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</si>
  <si>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</si>
  <si>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</si>
  <si>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</si>
  <si>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</si>
  <si>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</si>
  <si>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</si>
  <si>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</si>
  <si>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</si>
  <si>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</si>
  <si>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</si>
  <si>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</si>
  <si>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</si>
  <si>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</si>
  <si>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</si>
  <si>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</si>
  <si>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</si>
  <si>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</si>
  <si>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</si>
  <si>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</si>
  <si>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</si>
  <si>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</si>
  <si>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</si>
  <si>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</si>
  <si>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</si>
  <si>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</si>
  <si>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</si>
  <si>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</si>
  <si>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</si>
  <si>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</si>
  <si>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</si>
  <si>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</si>
  <si>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</si>
  <si>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</si>
  <si>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</si>
  <si>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</si>
  <si>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</si>
  <si>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</si>
  <si>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</si>
  <si>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</si>
  <si>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</si>
  <si>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</si>
  <si>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</si>
  <si>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</si>
  <si>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</si>
  <si>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</si>
  <si>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</si>
  <si>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</si>
  <si>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</si>
  <si>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</si>
  <si>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</si>
  <si>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</si>
  <si>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</si>
  <si>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</si>
  <si>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</si>
  <si>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</si>
  <si>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</si>
  <si>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</si>
  <si>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</si>
  <si>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</si>
  <si>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</si>
  <si>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</si>
  <si>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</si>
  <si>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</si>
  <si>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</si>
  <si>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</si>
  <si>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</si>
  <si>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</si>
  <si>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</si>
  <si>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</si>
  <si>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</si>
  <si>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</si>
  <si>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</si>
  <si>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</si>
  <si>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</si>
  <si>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</si>
  <si>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</si>
  <si>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</si>
  <si>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</si>
  <si>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</si>
  <si>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</si>
  <si>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</si>
  <si>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</si>
  <si>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</si>
  <si>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</si>
  <si>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</si>
  <si>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</si>
  <si>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</si>
  <si>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</si>
  <si>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</si>
  <si>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</si>
  <si>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</si>
  <si>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</si>
  <si>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</si>
  <si>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</si>
  <si>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</si>
  <si>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</si>
  <si>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</si>
  <si>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</si>
  <si>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</si>
  <si>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</si>
  <si>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</si>
  <si>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</si>
  <si>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</si>
  <si>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</si>
  <si>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</si>
  <si>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</si>
  <si>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</si>
  <si>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</si>
  <si>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</si>
  <si>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</si>
  <si>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</si>
  <si>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</si>
  <si>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</si>
  <si>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</si>
  <si>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</si>
  <si>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</si>
  <si>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</si>
  <si>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</si>
  <si>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</si>
  <si>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</si>
  <si>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</si>
  <si>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</si>
  <si>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</si>
  <si>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</si>
  <si>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</si>
  <si>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</si>
  <si>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</si>
  <si>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</si>
  <si>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</si>
  <si>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</si>
  <si>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</si>
  <si>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</si>
  <si>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</si>
  <si>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</si>
  <si>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</si>
  <si>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</si>
  <si>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</si>
  <si>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</si>
  <si>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</si>
  <si>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</si>
  <si>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</si>
  <si>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</si>
  <si>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</si>
  <si>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</si>
  <si>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</si>
  <si>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</si>
  <si>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</si>
  <si>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</si>
  <si>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</si>
  <si>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</si>
  <si>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</si>
  <si>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</si>
  <si>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</si>
  <si>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</si>
  <si>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</si>
  <si>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</si>
  <si>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</si>
  <si>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</si>
  <si>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</si>
  <si>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</si>
  <si>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</si>
  <si>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</si>
  <si>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</si>
  <si>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</si>
  <si>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</si>
  <si>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</si>
  <si>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</si>
  <si>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</si>
  <si>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</si>
  <si>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</si>
  <si>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</si>
  <si>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</si>
  <si>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</si>
  <si>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</si>
  <si>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</si>
  <si>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</si>
  <si>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</si>
  <si>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</si>
  <si>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</si>
  <si>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</si>
  <si>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</si>
  <si>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</si>
  <si>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</si>
  <si>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</si>
  <si>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</si>
  <si>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</si>
  <si>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</si>
  <si>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</si>
  <si>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</si>
  <si>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</si>
  <si>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</si>
  <si>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</si>
  <si>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</si>
  <si>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</si>
  <si>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</si>
  <si>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</si>
  <si>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</si>
  <si>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</si>
  <si>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</si>
  <si>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</si>
  <si>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</si>
  <si>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</si>
  <si>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</si>
  <si>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</si>
  <si>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</si>
  <si>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</si>
  <si>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</si>
  <si>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</si>
  <si>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</si>
  <si>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</si>
  <si>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</si>
  <si>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</si>
  <si>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</si>
  <si>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</si>
  <si>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</si>
  <si>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</si>
  <si>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</si>
  <si>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</si>
  <si>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</si>
  <si>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</si>
  <si>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</si>
  <si>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</si>
  <si>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</si>
  <si>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</si>
  <si>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</si>
  <si>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</si>
  <si>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</si>
  <si>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</si>
  <si>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</si>
  <si>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</si>
  <si>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</si>
  <si>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</si>
  <si>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</si>
  <si>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</si>
  <si>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</si>
  <si>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</si>
  <si>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</si>
  <si>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</si>
  <si>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</si>
  <si>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</si>
  <si>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</si>
  <si>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</si>
  <si>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</si>
  <si>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</si>
  <si>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</si>
  <si>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</si>
  <si>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</si>
  <si>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</si>
  <si>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</si>
  <si>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</si>
  <si>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</si>
  <si>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</si>
  <si>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</si>
  <si>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</si>
  <si>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</si>
  <si>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</si>
  <si>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</si>
  <si>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</si>
  <si>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</si>
  <si>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</si>
  <si>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</si>
  <si>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</si>
  <si>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</si>
  <si>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</si>
  <si>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</si>
  <si>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</si>
  <si>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</si>
  <si>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</si>
  <si>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</si>
  <si>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</si>
  <si>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</si>
  <si>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</si>
  <si>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</si>
  <si>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</si>
  <si>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</si>
  <si>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</si>
  <si>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</si>
  <si>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</si>
  <si>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</si>
  <si>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</si>
  <si>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</si>
  <si>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</si>
  <si>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</si>
  <si>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</si>
  <si>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</si>
  <si>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</si>
  <si>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</si>
  <si>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</si>
  <si>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</si>
  <si>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</si>
  <si>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</si>
  <si>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</si>
  <si>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</si>
  <si>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</si>
  <si>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</si>
  <si>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</si>
  <si>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</si>
  <si>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</si>
  <si>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</si>
  <si>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</si>
  <si>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</si>
  <si>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</si>
  <si>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</si>
  <si>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</si>
  <si>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</si>
  <si>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</si>
  <si>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</si>
  <si>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</si>
  <si>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</si>
  <si>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</si>
  <si>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</si>
  <si>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</si>
  <si>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</si>
  <si>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</si>
  <si>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</si>
  <si>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</si>
  <si>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</si>
  <si>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</si>
  <si>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</si>
  <si>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</si>
  <si>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</si>
  <si>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</si>
  <si>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</si>
  <si>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</si>
  <si>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</si>
  <si>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</si>
  <si>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</si>
  <si>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</si>
  <si>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</si>
  <si>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</si>
  <si>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</si>
  <si>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</si>
  <si>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</si>
  <si>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</si>
  <si>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</si>
  <si>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</si>
  <si>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</si>
  <si>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</si>
  <si>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</si>
  <si>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</si>
  <si>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</si>
  <si>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</si>
  <si>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</si>
  <si>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</si>
  <si>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</si>
  <si>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</si>
  <si>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</si>
  <si>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</si>
  <si>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</si>
  <si>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</si>
  <si>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</si>
  <si>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</si>
  <si>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</si>
  <si>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</si>
  <si>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</si>
  <si>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</si>
  <si>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</si>
  <si>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</si>
  <si>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</si>
  <si>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</si>
  <si>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</si>
  <si>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</si>
  <si>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</si>
  <si>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</si>
  <si>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</si>
  <si>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</si>
  <si>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</si>
  <si>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</si>
  <si>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</si>
  <si>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</si>
  <si>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</si>
  <si>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</si>
  <si>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</si>
  <si>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</si>
  <si>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</si>
  <si>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</si>
  <si>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</si>
  <si>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</si>
  <si>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</si>
  <si>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</si>
  <si>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</si>
  <si>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</si>
  <si>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</si>
  <si>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</si>
  <si>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</si>
  <si>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</si>
  <si>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</si>
  <si>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</si>
  <si>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</si>
  <si>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</si>
  <si>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</si>
  <si>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</si>
  <si>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</si>
  <si>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</si>
  <si>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</si>
  <si>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</si>
  <si>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</si>
  <si>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</si>
  <si>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</si>
  <si>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</si>
  <si>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</si>
  <si>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</si>
  <si>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</si>
  <si>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</si>
  <si>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</si>
  <si>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</si>
  <si>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</si>
  <si>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</si>
  <si>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</si>
  <si>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</si>
  <si>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</si>
  <si>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</si>
  <si>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</si>
  <si>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</si>
  <si>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</si>
  <si>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</si>
  <si>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</si>
  <si>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</si>
  <si>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</si>
  <si>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</si>
  <si>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</si>
  <si>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</si>
  <si>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</si>
  <si>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</si>
  <si>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</si>
  <si>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</si>
  <si>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</si>
  <si>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</si>
  <si>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</si>
  <si>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</si>
  <si>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</si>
  <si>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</si>
  <si>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</si>
  <si>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</si>
  <si>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</si>
  <si>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</si>
  <si>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</si>
  <si>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</si>
  <si>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</si>
  <si>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</si>
  <si>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</si>
  <si>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</si>
  <si>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</si>
  <si>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</si>
  <si>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</si>
  <si>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</si>
  <si>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</si>
  <si>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</si>
  <si>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</si>
  <si>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</si>
  <si>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</si>
  <si>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</si>
  <si>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</si>
  <si>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</si>
  <si>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</si>
  <si>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</si>
  <si>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</si>
  <si>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</si>
  <si>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</si>
  <si>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</si>
  <si>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</si>
  <si>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</si>
  <si>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</si>
  <si>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</si>
  <si>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</si>
  <si>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</si>
  <si>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</si>
  <si>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</si>
  <si>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</si>
  <si>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</si>
  <si>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</si>
  <si>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</si>
  <si>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</si>
  <si>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</si>
  <si>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</si>
  <si>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</si>
  <si>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</si>
  <si>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</si>
  <si>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</si>
  <si>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</si>
  <si>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</si>
  <si>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</si>
  <si>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</si>
  <si>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</si>
  <si>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</si>
  <si>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</si>
  <si>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</si>
  <si>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</si>
  <si>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</si>
  <si>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</si>
  <si>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</si>
  <si>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</si>
  <si>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</si>
  <si>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</si>
  <si>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</si>
  <si>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</si>
  <si>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</si>
  <si>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</si>
  <si>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</si>
  <si>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</si>
  <si>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</si>
  <si>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</si>
  <si>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</si>
  <si>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</si>
  <si>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</si>
  <si>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</si>
  <si>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</si>
  <si>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</si>
  <si>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</si>
  <si>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</si>
  <si>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</si>
  <si>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</si>
  <si>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</si>
  <si>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</si>
  <si>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</si>
  <si>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</si>
  <si>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</si>
  <si>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</si>
  <si>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</si>
  <si>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</si>
  <si>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</si>
  <si>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</si>
  <si>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</si>
  <si>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</si>
  <si>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</si>
  <si>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</si>
  <si>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</si>
  <si>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</si>
  <si>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</si>
  <si>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</si>
  <si>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</si>
  <si>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</si>
  <si>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</si>
  <si>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</si>
  <si>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</si>
  <si>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</si>
  <si>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</si>
  <si>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</si>
  <si>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</si>
  <si>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</si>
  <si>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</si>
  <si>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</si>
  <si>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</si>
  <si>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</si>
  <si>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</si>
  <si>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</si>
  <si>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</si>
  <si>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</si>
  <si>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</si>
  <si>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</si>
  <si>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</si>
  <si>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</si>
  <si>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</si>
  <si>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</si>
  <si>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</si>
  <si>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</si>
  <si>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</si>
  <si>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</si>
  <si>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</si>
  <si>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</si>
  <si>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</si>
  <si>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</si>
  <si>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</si>
  <si>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</si>
  <si>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</si>
  <si>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</si>
  <si>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</si>
  <si>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</si>
  <si>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</si>
  <si>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</si>
  <si>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</si>
  <si>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</si>
  <si>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</si>
  <si>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</si>
  <si>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</si>
  <si>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</si>
  <si>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</si>
  <si>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</si>
  <si>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</si>
  <si>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</si>
  <si>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</si>
  <si>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</si>
  <si>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</si>
  <si>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</si>
  <si>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</si>
  <si>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</si>
  <si>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</si>
  <si>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</si>
  <si>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</si>
  <si>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</si>
  <si>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</si>
  <si>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</si>
  <si>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</si>
  <si>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</si>
  <si>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</si>
  <si>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</si>
  <si>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</si>
  <si>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</si>
  <si>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</si>
  <si>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</si>
  <si>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</si>
  <si>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</si>
  <si>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</si>
  <si>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</si>
  <si>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</si>
  <si>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</si>
  <si>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</si>
  <si>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</si>
  <si>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</si>
  <si>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</si>
  <si>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</si>
  <si>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</si>
  <si>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</si>
  <si>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</si>
  <si>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</si>
  <si>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</si>
  <si>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</si>
  <si>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</si>
  <si>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</si>
  <si>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</si>
  <si>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</si>
  <si>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</si>
  <si>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</si>
  <si>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</si>
  <si>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</si>
  <si>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</si>
  <si>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</si>
  <si>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</si>
  <si>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</si>
  <si>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</si>
  <si>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</si>
  <si>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</si>
  <si>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</si>
  <si>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</si>
  <si>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</si>
  <si>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</si>
  <si>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</si>
  <si>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</si>
  <si>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</si>
  <si>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</si>
  <si>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</si>
  <si>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</si>
  <si>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</si>
  <si>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</si>
  <si>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</si>
  <si>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</si>
  <si>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</si>
  <si>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</si>
  <si>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</si>
  <si>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</si>
  <si>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</si>
  <si>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</si>
  <si>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</si>
  <si>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</si>
  <si>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</si>
  <si>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</si>
  <si>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</si>
  <si>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</si>
  <si>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</si>
  <si>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</si>
  <si>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</si>
  <si>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</si>
  <si>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</si>
  <si>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</si>
  <si>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</si>
  <si>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</si>
  <si>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</si>
  <si>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</si>
  <si>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</si>
  <si>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</si>
  <si>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</si>
  <si>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</si>
  <si>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</si>
  <si>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</si>
  <si>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</si>
  <si>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</si>
  <si>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</si>
  <si>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</si>
  <si>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</si>
  <si>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</si>
  <si>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</si>
  <si>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</si>
  <si>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</si>
  <si>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</si>
  <si>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</si>
  <si>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</si>
  <si>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</si>
  <si>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</si>
  <si>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</si>
  <si>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</si>
  <si>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</si>
  <si>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</si>
  <si>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</si>
  <si>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</si>
  <si>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</si>
  <si>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</si>
  <si>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</si>
  <si>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</si>
  <si>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</si>
  <si>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</si>
  <si>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</si>
  <si>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</si>
  <si>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</si>
  <si>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</si>
  <si>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</si>
  <si>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</si>
  <si>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</si>
  <si>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</si>
  <si>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</si>
  <si>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</si>
  <si>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</si>
  <si>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</si>
  <si>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</si>
  <si>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</si>
  <si>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</si>
  <si>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</si>
  <si>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</si>
  <si>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</si>
  <si>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</si>
  <si>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</si>
  <si>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</si>
  <si>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</si>
  <si>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</si>
  <si>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</si>
  <si>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</si>
  <si>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</si>
  <si>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</si>
  <si>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</si>
  <si>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</si>
  <si>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</si>
  <si>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</si>
  <si>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</si>
  <si>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</si>
  <si>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</si>
  <si>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</si>
  <si>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</si>
  <si>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</si>
  <si>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</si>
  <si>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</si>
  <si>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</si>
  <si>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</si>
  <si>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</si>
  <si>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</si>
  <si>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</si>
  <si>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</si>
  <si>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</si>
  <si>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</si>
  <si>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</si>
  <si>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</si>
  <si>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</si>
  <si>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</si>
  <si>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</si>
  <si>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</si>
  <si>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</si>
  <si>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</si>
  <si>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</si>
  <si>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</si>
  <si>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</si>
  <si>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</si>
  <si>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</si>
  <si>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</si>
  <si>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</si>
  <si>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</si>
  <si>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</si>
  <si>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</si>
  <si>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</si>
  <si>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</si>
  <si>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</si>
  <si>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</si>
  <si>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</si>
  <si>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</si>
  <si>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</si>
  <si>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</si>
  <si>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</si>
  <si>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</si>
  <si>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</si>
  <si>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</si>
  <si>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</si>
  <si>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</si>
  <si>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</si>
  <si>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</si>
  <si>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</si>
  <si>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</si>
  <si>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</si>
  <si>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</si>
  <si>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</si>
  <si>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</si>
  <si>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</si>
  <si>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</si>
  <si>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</si>
  <si>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</si>
  <si>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</si>
  <si>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</si>
  <si>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</si>
  <si>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</si>
  <si>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</si>
  <si>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</si>
  <si>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</si>
  <si>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</si>
  <si>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</si>
  <si>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</si>
  <si>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</si>
  <si>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</si>
  <si>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</si>
  <si>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</si>
  <si>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</si>
  <si>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</si>
  <si>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</si>
  <si>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</si>
  <si>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</si>
  <si>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</si>
  <si>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</si>
  <si>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</si>
  <si>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</si>
  <si>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</si>
  <si>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</si>
  <si>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</si>
  <si>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</si>
  <si>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</si>
  <si>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</si>
  <si>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</si>
  <si>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</si>
  <si>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</si>
  <si>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</si>
  <si>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</si>
  <si>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</si>
  <si>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</si>
  <si>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</si>
  <si>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</si>
  <si>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</si>
  <si>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</si>
  <si>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</si>
  <si>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</si>
  <si>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</si>
  <si>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</si>
  <si>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</si>
  <si>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</si>
  <si>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</si>
  <si>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</si>
  <si>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</si>
  <si>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</si>
  <si>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</si>
  <si>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</si>
  <si>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</si>
  <si>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</si>
  <si>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</si>
  <si>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</si>
  <si>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</si>
  <si>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</si>
  <si>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</si>
  <si>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</si>
  <si>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</si>
  <si>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</si>
  <si>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</si>
  <si>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</si>
  <si>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</si>
  <si>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</si>
  <si>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</si>
  <si>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</si>
  <si>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</si>
  <si>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</si>
  <si>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</si>
  <si>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</si>
  <si>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</si>
  <si>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</si>
  <si>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</si>
  <si>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</si>
  <si>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</si>
  <si>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</si>
  <si>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</si>
  <si>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</si>
  <si>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</si>
  <si>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</si>
  <si>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</si>
  <si>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</si>
  <si>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</si>
  <si>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</si>
  <si>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</si>
  <si>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</si>
  <si>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</si>
  <si>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</si>
  <si>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</si>
  <si>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</si>
  <si>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</si>
  <si>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</si>
  <si>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</si>
  <si>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</si>
  <si>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</si>
  <si>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</si>
  <si>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</si>
  <si>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</si>
  <si>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</si>
  <si>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</si>
  <si>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</si>
  <si>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</si>
  <si>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</si>
  <si>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</si>
  <si>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</si>
  <si>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</si>
  <si>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</si>
  <si>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</si>
  <si>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</si>
  <si>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</si>
  <si>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</si>
  <si>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</si>
  <si>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</si>
  <si>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</si>
  <si>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</si>
  <si>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</si>
  <si>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</si>
  <si>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</si>
  <si>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</si>
  <si>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</si>
  <si>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</si>
  <si>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</si>
  <si>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</si>
  <si>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</si>
  <si>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</si>
  <si>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</si>
  <si>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</si>
  <si>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</si>
  <si>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</si>
  <si>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</si>
  <si>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</si>
  <si>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</si>
  <si>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</si>
  <si>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</si>
  <si>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</si>
  <si>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</si>
  <si>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</si>
  <si>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</si>
  <si>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</si>
  <si>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</si>
  <si>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</si>
  <si>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</si>
  <si>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</si>
  <si>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</si>
  <si>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</si>
  <si>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</si>
  <si>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</si>
  <si>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</si>
  <si>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</si>
  <si>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</si>
  <si>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</si>
  <si>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</si>
  <si>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</si>
  <si>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</si>
  <si>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</si>
  <si>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</si>
  <si>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</si>
  <si>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</si>
  <si>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</si>
  <si>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</si>
  <si>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</si>
  <si>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</si>
  <si>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</si>
  <si>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</si>
  <si>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</si>
  <si>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</si>
  <si>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</si>
  <si>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</si>
  <si>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</si>
  <si>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</si>
  <si>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</si>
  <si>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</si>
  <si>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</si>
  <si>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</si>
  <si>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</si>
  <si>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</si>
  <si>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</si>
  <si>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</si>
  <si>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</si>
  <si>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</si>
  <si>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</si>
  <si>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</si>
  <si>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</si>
  <si>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</si>
  <si>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</si>
  <si>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</si>
  <si>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</si>
  <si>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</si>
  <si>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</si>
  <si>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</si>
  <si>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</si>
  <si>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</si>
  <si>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</si>
  <si>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</si>
  <si>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</si>
  <si>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</si>
  <si>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</si>
  <si>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</si>
  <si>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</si>
  <si>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</si>
  <si>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</si>
  <si>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</si>
  <si>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</si>
  <si>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</si>
  <si>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</si>
  <si>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</si>
  <si>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</si>
  <si>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</si>
  <si>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</si>
  <si>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</si>
  <si>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</si>
  <si>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</si>
  <si>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</si>
  <si>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</si>
  <si>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</si>
  <si>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</si>
  <si>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</si>
  <si>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</si>
  <si>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</si>
  <si>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</si>
  <si>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</si>
  <si>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</si>
  <si>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</si>
  <si>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</si>
  <si>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</si>
  <si>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</si>
  <si>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</si>
  <si>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</si>
  <si>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</si>
  <si>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</si>
  <si>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</si>
  <si>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</si>
  <si>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</si>
  <si>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</si>
  <si>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</si>
  <si>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</si>
  <si>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</si>
  <si>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</si>
  <si>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</si>
  <si>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</si>
  <si>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</si>
  <si>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</si>
  <si>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</si>
  <si>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</si>
  <si>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</si>
  <si>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</si>
  <si>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</si>
  <si>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</si>
  <si>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</si>
  <si>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</si>
  <si>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</si>
  <si>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</si>
  <si>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</si>
  <si>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</si>
  <si>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</si>
  <si>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</si>
  <si>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</si>
  <si>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</si>
  <si>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</si>
  <si>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</si>
  <si>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</si>
  <si>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</si>
  <si>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</si>
  <si>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</si>
  <si>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</si>
  <si>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</si>
  <si>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</si>
  <si>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</si>
  <si>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</si>
  <si>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</si>
  <si>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</si>
  <si>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</si>
  <si>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</si>
  <si>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</si>
  <si>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</si>
  <si>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</si>
  <si>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</si>
  <si>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</si>
  <si>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</si>
  <si>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</si>
  <si>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</si>
  <si>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</si>
  <si>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</si>
  <si>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</si>
  <si>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</si>
  <si>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</si>
  <si>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</si>
  <si>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</si>
  <si>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</si>
  <si>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</si>
  <si>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</si>
  <si>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</si>
  <si>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</si>
  <si>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</si>
  <si>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</si>
  <si>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</si>
  <si>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</si>
  <si>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</si>
  <si>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</si>
  <si>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</si>
  <si>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</si>
  <si>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</si>
  <si>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</si>
  <si>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</si>
  <si>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</si>
  <si>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</si>
  <si>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</si>
  <si>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</si>
  <si>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</si>
  <si>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</si>
  <si>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</si>
  <si>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</si>
  <si>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</si>
  <si>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</si>
  <si>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</si>
  <si>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</si>
  <si>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</si>
  <si>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</si>
  <si>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</si>
  <si>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</si>
  <si>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</si>
  <si>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</si>
  <si>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</si>
  <si>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</si>
  <si>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</si>
  <si>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</si>
  <si>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</si>
  <si>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</si>
  <si>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</si>
  <si>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</si>
  <si>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</si>
  <si>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</si>
  <si>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</si>
  <si>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</si>
  <si>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</si>
  <si>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</si>
  <si>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</si>
  <si>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</si>
  <si>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</si>
  <si>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</si>
  <si>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</si>
  <si>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</si>
  <si>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</si>
  <si>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</si>
  <si>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</si>
  <si>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</si>
  <si>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</si>
  <si>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</si>
  <si>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</si>
  <si>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</si>
  <si>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</si>
  <si>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</si>
  <si>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</si>
  <si>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</si>
  <si>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</si>
  <si>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</si>
  <si>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</si>
  <si>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</si>
  <si>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</si>
  <si>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</si>
  <si>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</si>
  <si>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</si>
  <si>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</si>
  <si>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</si>
  <si>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</si>
  <si>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</si>
  <si>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</si>
  <si>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</si>
  <si>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</si>
  <si>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</si>
  <si>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</si>
  <si>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</si>
  <si>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</si>
  <si>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</si>
  <si>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</si>
  <si>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</si>
  <si>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</si>
  <si>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</si>
  <si>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</si>
  <si>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</si>
  <si>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</si>
  <si>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</si>
  <si>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</si>
  <si>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</si>
  <si>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</si>
  <si>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</si>
  <si>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</si>
  <si>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</si>
  <si>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</si>
  <si>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</si>
  <si>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</si>
  <si>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</si>
  <si>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</si>
  <si>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</si>
  <si>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</si>
  <si>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</si>
  <si>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</si>
  <si>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</si>
  <si>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</si>
  <si>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</si>
  <si>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</si>
  <si>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</si>
  <si>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</si>
  <si>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</si>
  <si>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</si>
  <si>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</si>
  <si>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</si>
  <si>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</si>
  <si>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</si>
  <si>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</si>
  <si>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</si>
  <si>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</si>
  <si>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</si>
  <si>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</si>
  <si>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</si>
  <si>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</si>
  <si>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</si>
  <si>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</si>
  <si>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</si>
  <si>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</si>
  <si>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</si>
  <si>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</si>
  <si>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</si>
  <si>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</si>
  <si>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</si>
  <si>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</si>
  <si>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</si>
  <si>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</si>
  <si>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</si>
  <si>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</si>
  <si>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</si>
  <si>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</si>
  <si>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</si>
  <si>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</si>
  <si>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</si>
  <si>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</si>
  <si>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</si>
  <si>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</si>
  <si>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</si>
  <si>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</si>
  <si>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</si>
  <si>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</si>
  <si>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</si>
  <si>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</si>
  <si>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</si>
  <si>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</si>
  <si>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</si>
  <si>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</si>
  <si>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</si>
  <si>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</si>
  <si>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</si>
  <si>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</si>
  <si>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</si>
  <si>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</si>
  <si>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</si>
  <si>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</si>
  <si>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</si>
  <si>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</si>
  <si>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</si>
  <si>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</si>
  <si>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</si>
  <si>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</si>
  <si>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</si>
  <si>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</si>
  <si>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</si>
  <si>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</si>
  <si>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</si>
  <si>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</si>
  <si>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</si>
  <si>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</si>
  <si>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</si>
  <si>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</si>
  <si>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</si>
  <si>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</si>
  <si>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</si>
  <si>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</si>
  <si>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</si>
  <si>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</si>
  <si>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</si>
  <si>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</si>
  <si>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</si>
  <si>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</si>
  <si>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</si>
  <si>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</si>
  <si>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</si>
  <si>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</si>
  <si>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</si>
  <si>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</si>
  <si>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</si>
  <si>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</si>
  <si>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</si>
  <si>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</si>
  <si>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</si>
  <si>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</si>
  <si>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</si>
  <si>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</si>
  <si>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</si>
  <si>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</si>
  <si>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</si>
  <si>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</si>
  <si>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</si>
  <si>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</si>
  <si>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</si>
  <si>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</si>
  <si>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</si>
  <si>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</si>
  <si>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</si>
  <si>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</si>
  <si>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</si>
  <si>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</si>
  <si>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</si>
  <si>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</si>
  <si>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</si>
  <si>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</si>
  <si>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</si>
  <si>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</si>
  <si>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</si>
  <si>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</si>
  <si>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</si>
  <si>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</si>
  <si>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</si>
  <si>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</si>
  <si>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</si>
  <si>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</si>
  <si>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</si>
  <si>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</si>
  <si>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</si>
  <si>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</si>
  <si>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</si>
  <si>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</si>
  <si>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</si>
  <si>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</si>
  <si>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</si>
  <si>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</si>
  <si>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</si>
  <si>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</si>
  <si>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</si>
  <si>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</si>
  <si>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</si>
  <si>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</si>
  <si>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</si>
  <si>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</si>
  <si>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</si>
  <si>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</si>
  <si>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</si>
  <si>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</si>
  <si>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</si>
  <si>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</si>
  <si>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</si>
  <si>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</si>
  <si>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</si>
  <si>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</si>
  <si>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</si>
  <si>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</si>
  <si>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</si>
  <si>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</si>
  <si>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</si>
  <si>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</si>
  <si>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</si>
  <si>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</si>
  <si>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</si>
  <si>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</si>
  <si>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</si>
  <si>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</si>
  <si>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</si>
  <si>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</si>
  <si>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</si>
  <si>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</si>
  <si>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</si>
  <si>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</si>
  <si>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</si>
  <si>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</si>
  <si>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</si>
  <si>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</si>
  <si>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</si>
  <si>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</si>
  <si>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</si>
  <si>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</si>
  <si>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</si>
  <si>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</si>
  <si>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</si>
  <si>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</si>
  <si>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</si>
  <si>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</si>
  <si>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</si>
  <si>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</si>
  <si>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</si>
  <si>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</si>
  <si>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</si>
  <si>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</si>
  <si>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</si>
  <si>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</si>
  <si>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</si>
  <si>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</si>
  <si>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</si>
  <si>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</si>
  <si>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</si>
  <si>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</si>
  <si>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</si>
  <si>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</si>
  <si>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</si>
  <si>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</si>
  <si>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</si>
  <si>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</si>
  <si>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</si>
  <si>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</si>
  <si>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</si>
  <si>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</si>
  <si>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</si>
  <si>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</si>
  <si>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</si>
  <si>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</si>
  <si>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</si>
  <si>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</si>
  <si>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</si>
  <si>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</si>
  <si>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</si>
  <si>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</si>
  <si>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</si>
  <si>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</si>
  <si>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</si>
  <si>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</si>
  <si>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</si>
  <si>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</si>
  <si>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</si>
  <si>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</si>
  <si>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</si>
  <si>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</si>
  <si>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</si>
  <si>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</si>
  <si>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</si>
  <si>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</si>
  <si>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</si>
  <si>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</si>
  <si>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</si>
  <si>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</si>
  <si>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</si>
  <si>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</si>
  <si>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</si>
  <si>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</si>
  <si>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</si>
  <si>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</si>
  <si>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</si>
  <si>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</si>
  <si>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</si>
  <si>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</si>
  <si>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</si>
  <si>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</si>
  <si>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</si>
  <si>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</si>
  <si>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</si>
  <si>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</si>
  <si>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</si>
  <si>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</si>
  <si>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</si>
  <si>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</si>
  <si>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</si>
  <si>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</si>
  <si>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</si>
  <si>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</si>
  <si>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</si>
  <si>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</si>
  <si>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</si>
  <si>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</si>
  <si>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</si>
  <si>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</si>
  <si>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</si>
  <si>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</si>
  <si>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</si>
  <si>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</si>
  <si>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</si>
  <si>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</si>
  <si>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</si>
  <si>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</si>
  <si>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</si>
  <si>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</si>
  <si>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</si>
  <si>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</si>
  <si>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</si>
  <si>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</si>
  <si>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</si>
  <si>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</si>
  <si>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</si>
  <si>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</si>
  <si>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</si>
  <si>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</si>
  <si>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</si>
  <si>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</si>
  <si>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</si>
  <si>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</si>
  <si>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</si>
  <si>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</si>
  <si>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</si>
  <si>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</si>
  <si>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</si>
  <si>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</si>
  <si>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</si>
  <si>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</si>
  <si>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</si>
  <si>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</si>
  <si>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</si>
  <si>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</si>
  <si>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</si>
  <si>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</si>
  <si>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</si>
  <si>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</si>
  <si>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</si>
  <si>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</si>
  <si>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</si>
  <si>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</si>
  <si>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</si>
  <si>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</si>
  <si>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</si>
  <si>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</si>
  <si>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</si>
  <si>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</si>
  <si>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</si>
  <si>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</si>
  <si>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</si>
  <si>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</si>
  <si>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</si>
  <si>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</si>
  <si>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</si>
  <si>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</si>
  <si>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</si>
  <si>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</si>
  <si>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</si>
  <si>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</si>
  <si>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</si>
  <si>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</si>
  <si>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</si>
  <si>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</si>
  <si>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</si>
  <si>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</si>
  <si>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</si>
  <si>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</si>
  <si>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</si>
  <si>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</si>
  <si>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</si>
  <si>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</si>
  <si>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</si>
  <si>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</si>
  <si>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</si>
  <si>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</si>
  <si>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</si>
  <si>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</si>
  <si>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</si>
  <si>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</si>
  <si>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</si>
  <si>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</si>
  <si>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</si>
  <si>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</si>
  <si>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</si>
  <si>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</si>
  <si>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</si>
  <si>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</si>
  <si>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</si>
  <si>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</si>
  <si>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</si>
  <si>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</si>
  <si>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</si>
  <si>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</si>
  <si>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</si>
  <si>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</si>
  <si>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</si>
  <si>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</si>
  <si>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</si>
  <si>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</si>
  <si>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</si>
  <si>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</si>
  <si>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</si>
  <si>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</si>
  <si>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</si>
  <si>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</si>
  <si>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</si>
  <si>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</si>
  <si>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</si>
  <si>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</si>
  <si>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</si>
  <si>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</si>
  <si>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</si>
  <si>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</si>
  <si>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</si>
  <si>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</si>
  <si>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</si>
  <si>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</si>
  <si>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</si>
  <si>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</si>
  <si>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</si>
  <si>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</si>
  <si>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</si>
  <si>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</si>
  <si>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</si>
  <si>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</si>
  <si>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</si>
  <si>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</si>
  <si>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</si>
  <si>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</si>
  <si>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</si>
  <si>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</si>
  <si>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</si>
  <si>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</si>
  <si>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</si>
  <si>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hours/10 min</t>
  </si>
  <si>
    <t xml:space="preserve"> PCM-20251107-00000255</t>
  </si>
  <si>
    <t>Team can't connect PG as found Sceco  panel  closed by key  and make complain to Sceco to check issue</t>
  </si>
  <si>
    <t>jed2979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</si>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</sst>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305.36927280092641</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45968.317698726853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45968.317698726853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45968.317698726853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45968.317698726853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45968.317698726853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45968.317698726853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45968.317698726853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45968.317698726853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45968.317698726853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45968.317698726853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45968.317698726853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45968.317698726853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45968.317698726853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45968.317698726853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45968.317698726853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45968.317698726853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45968.317698726853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45968.317698726853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45968.317698726853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45968.317698726853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45968.317698726853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45968.317698726853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45968.317698726853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45968.317698726853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45968.317698726853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45968.317698726853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45968.317698726853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45968.317698726853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45968.317698726853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45968.317698726853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45968.317698726853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45968.317698726853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45968.317698726853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45968.317698726853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45968.317698726853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45968.317698726853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45968.317698726853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45968.317698726853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45968.317698726853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45968.317698726853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45968.317698726853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45968.317698726853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45968.317698726853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45968.317698726853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45968.317698726853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45968.317698726853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45968.317698726853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45968.317698726853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45968.317698726853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45968.317698726853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45968.317698726853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45968.317698726853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45968.317698726853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45968.317698726853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45968.317698726853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45968.317698726853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45968.317698726853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45968.317698726853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45968.317698726853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45968.317698726853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45968.317698726853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45968.317698726853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45968.317698726853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45968.317698726853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45968.317698726853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45968.317698726853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45968.317698726853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45968.317698726853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45968.317698726853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45968.317698726853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45968.317698726853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45968.317698726853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45968.317698726853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45968.317698726853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45968.317698726853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45968.317698726853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45968.317698726853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45968.317698726853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45968.317698726853</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45968.317698726853</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A48FFA49-BC33-4F1A-8046-96AFB113256D}"/>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143.31786076389108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45968.317698726853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45968.317698726853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45968.317698726853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45968.317698726853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45968.317698726853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45968.317698726853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45968.317698726853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45968.317698726853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45968.317698726853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45968.317698726853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45968.317698726853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45968.317698726853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45968.317698726853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45968.317698726853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45968.317698726853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45968.317698726853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45968.317698726853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45968.317698726853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45968.317698726853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45968.317698726853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45968.317698726853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45968.317698726853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45968.317698726853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45968.317698726853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45968.317698726853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45968.317698726853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45968.317698726853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45968.317698726853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45968.317698726853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45968.317698726853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45968.317698726853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45968.317698726853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45968.317698726853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45968.317698726853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45968.317698726853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45968.317698726853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45968.317698726853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45968.317698726853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45968.317698726853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45968.317698726853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45968.317698726853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45968.317698726853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45968.317698726853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45968.317698726853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45968.317698726853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45968.317698726853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45968.317698726853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45968.317698726853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45968.317698726853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45968.317698726853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45968.317698726853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45968.317698726853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45968.317698726853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45968.317698726853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45968.317698726853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45968.317698726853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45968.317698726853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45968.317698726853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45968.317698726853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45968.317698726853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45968.317698726853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45968.317698726853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45968.317698726853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45968.317698726853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45968.317698726853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45968.317698726853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45968.317698726853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45968.317698726853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45968.317698726853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45968.317698726853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45968.317698726853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45968.317698726853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45968.317698726853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45968.317698726853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45968.317698726853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45968.317698726853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45968.317698726853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45968.317698726853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45968.317698726853</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45968.317698726853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45968.317698726853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45968.317698726853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45968.317698726853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45968.317698726853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45968.317698726853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45968.317698726853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45968.317698726853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45968.317698726853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45968.317698726853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45968.317698726853</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45968.317698726853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45968.317698726853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45968.317698726853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45968.317698726853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45968.317698726853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45968.317698726853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45968.317698726853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45968.317698726853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45968.317698726853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45968.317698726853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45968.317698726853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45968.317698726853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45968.317698726853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45968.317698726853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45968.317698726853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45968.317698726853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45968.317698726853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45968.317698726853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45968.317698726853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45968.317698726853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45968.317698726853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45968.317698726853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45968.317698726853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45968.317698726853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45968.317698726853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45968.317698726853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45968.317698726853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45968.317698726853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45968.317698726853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45968.317698726853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45968.317698726853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45968.317698726853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45968.317698726853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45968.317698726853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45968.317698726853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45968.317698726853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45968.317698726853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45968.317698726853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45968.317698726853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45968.317698726853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45968.317698726853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45968.317698726853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45968.317698726853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45968.317698726853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45968.317698726853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45968.317698726853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45968.317698726853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45968.317698726853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45968.317698726853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45968.317698726853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45968.317698726853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45968.317698726853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45968.317698726853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45968.317698726853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45968.317698726853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45968.317698726853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45968.317698726853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45968.317698726853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45968.317698726853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45968.317698726853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45968.317698726853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45968.317698726853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45968.317698726853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45968.317698726853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45968.317698726853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45968.317698726853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45968.317698726853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45968.317698726853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45968.317698726853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45968.317698726853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45968.317698726853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45968.317698726853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45968.317698726853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45968.317698726853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45968.317698726853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45968.317698726853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45968.317698726853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45968.317698726853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45968.317698726853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45968.317698726853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45968.317698726853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45968.317698726853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45968.317698726853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45968.317698726853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45968.317698726853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45968.317698726853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45968.317698726853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45968.317698726853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45968.317698726853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45968.317698726853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45968.317698726853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45968.317698726853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45968.317698726853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45968.317698726853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45968.317698726853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45968.317698726853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45968.317698726853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45968.317698726853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45968.317698726853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45968.317698726853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45968.317698726853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45968.317698726853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45968.317698726853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45968.317698726853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45968.317698726853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45968.317698726853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45968.317698726853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45968.317698726853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45968.317698726853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45968.317698726853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45968.317698726853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45968.317698726853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45968.317698726853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45968.317698726853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45968.317698726853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45968.317698726853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45968.317698726853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45968.317698726853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45968.317698726853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45968.317698726853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45968.317698726853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45968.317698726853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45968.317698726853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45968.317698726853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45968.317698726853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45968.317698726853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45968.317698726853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45968.317698726853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45968.317698726853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45968.317698726853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45968.317698726853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45968.317698726853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45968.317698726853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45968.317698726853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45968.317698726853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45968.317698726853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45968.317698726853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45968.317698726853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45968.317698726853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45968.317698726853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45968.317698726853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45968.317698726853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45968.317698726853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45968.317698726853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45968.317698726853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45968.317698726853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45968.317698726853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45968.317698726853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45968.317698726853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45968.317698726853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45968.317698726853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45968.317698726853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45968.317698726853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45968.317698726853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45968.317698726853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45968.317698726853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45968.317698726853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45968.317698726853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45968.317698726853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45968.317698726853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45968.317698726853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45968.317698726853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45968.317698726853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45968.317698726853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45968.317698726853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45968.317698726853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45968.317698726853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45968.317698726853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45968.317698726853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45968.317698726853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45968.317698726853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45968.317698726853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45968.317698726853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45968.317698726853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45968.317698726853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45968.317698726853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45968.317698726853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45968.317698726853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45968.317698726853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45968.317698726853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45968.317698726853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45968.317698726853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45968.317698726853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45968.317698726853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45968.317698726853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45968.317698726853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45968.317698726853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45968.317698726853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45968.317698726853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45968.317698726853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45968.317698726853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45968.317698726853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45968.317698726853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45968.317698726853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45968.317698726853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45968.317698726853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45968.317698726853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45968.317698726853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45968.317698726853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45968.317698726853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45968.317698726853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45968.317698726853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45968.317698726853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45968.317698726853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45968.317698726853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45968.317698726853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45968.317698726853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45968.317698726853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45968.317698726853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45968.317698726853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45968.317698726853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45968.317698726853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45968.317698726853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45968.317698726853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45968.317698726853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45968.317698726853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45968.317698726853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45968.317698726853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45968.317698726853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45968.317698726853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45968.317698726853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45968.317698726853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45968.317698726853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45968.317698726853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45968.317698726853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45968.317698726853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45968.317698726853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45968.317698726853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45968.317698726853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45968.317698726853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45968.317698726853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45968.317698726853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45968.317698726853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45968.317698726853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45968.317698726853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45968.317698726853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45968.317698726853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45968.317698726853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45968.317698726853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45968.317698726853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45968.317698726853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45968.317698726853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45968.317698726853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45968.317698726853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45968.317698726853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45968.317698726853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45968.317698726853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45968.317698726853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45968.317698726853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45968.317698726853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45968.317698726853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45968.317698726853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45968.317698726853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45968.317698726853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45968.317698726853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45968.317698726853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45968.317698726853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45968.317698726853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45968.317698726853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45968.317698726853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45968.317698726853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45968.317698726853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45968.317698726853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45968.317698726853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45968.317698726853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45968.317698726853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45968.317698726853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45968.317698726853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45968.317698726853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45968.317698726853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45968.317698726853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45968.317698726853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45968.317698726853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45968.317698726853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45968.317698726853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45968.317698726853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45968.317698726853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45968.317698726853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45968.317698726853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45968.317698726853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45968.317698726853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45968.317698726853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45968.317698726853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45968.317698726853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45968.317698726853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45968.317698726853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45968.317698726853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45968.317698726853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45968.317698726853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45968.317698726853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45968.317698726853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45968.317698726853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45968.317698726853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45968.317698726853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45968.317698726853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45968.317698726853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45968.317698726853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45968.317698726853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45968.317698726853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45968.317698726853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45968.317698726853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45968.317698726853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45968.317698726853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45968.317698726853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45968.317698726853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45968.317698726853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45968.317698726853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45968.317698726853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45968.317698726853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45968.317698726853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45968.317698726853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45968.317698726853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45968.317698726853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45968.317698726853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45968.317698726853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45968.317698726853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45968.317698726853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45968.317698726853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45968.317698726853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45968.317698726853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45968.317698726853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45968.317698726853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45968.317698726853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45968.317698726853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45968.317698726853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45968.317698726853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45968.317698726853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45968.317698726853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45968.317698726853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45968.317698726853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45968.317698726853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45968.317698726853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45968.317698726853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45968.317698726853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45968.317698726853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45968.317698726853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45968.317698726853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45968.317698726853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45968.317698726853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45968.317698726853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45968.317698726853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45968.317698726853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45968.317698726853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45968.317698726853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45968.317698726853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45968.317698726853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45968.317698726853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45968.317698726853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45968.317698726853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45968.317698726853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45968.317698726853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45968.317698726853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45968.317698726853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45968.317698726853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45968.317698726853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45968.317698726853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45968.317698726853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45968.317698726853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45968.317698726853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45968.317698726853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45968.317698726853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45968.317698726853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45968.317698726853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45968.317698726853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45968.317698726853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45968.317698726853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45968.317698726853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45968.317698726853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45968.317698726853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45968.317698726853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45968.317698726853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45968.317698726853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45968.317698726853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45968.317698726853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45968.317698726853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45968.317698726853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45968.317698726853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45968.317698726853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45968.317698726853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45968.317698726853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45968.317698726853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45968.317698726853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45968.317698726853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45968.317698726853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45968.317698726853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45968.317698726853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45968.317698726853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45968.317698726853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45968.317698726853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45968.317698726853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45968.317698726853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45968.317698726853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45968.317698726853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45968.317698726853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45968.317698726853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45968.317698726853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45968.317698726853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45968.317698726853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45968.317698726853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45968.317698726853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45968.317698726853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45968.317698726853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45968.317698726853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45968.317698726853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45968.317698726853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45968.317698726853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45968.317698726853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45968.317698726853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45968.317698726853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45968.317698726853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45968.317698726853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45968.317698726853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45968.317698726853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45968.317698726853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45968.317698726853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45968.317698726853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45968.317698726853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45968.317698726853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45968.317698726853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45968.317698726853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45968.317698726853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45968.317698726853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45968.317698726853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45968.317698726853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45968.317698726853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45968.317698726853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45968.317698726853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45968.317698726853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45968.317698726853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45968.317698726853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45968.317698726853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45968.317698726853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45968.317698726853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45968.317698726853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45968.317698726853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45968.317698726853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45968.317698726853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45968.317698726853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45968.317698726853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45968.317698726853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45968.317698726853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45968.317698726853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45968.317698726853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45968.317698726853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45968.317698726853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45968.317698726853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45968.317698726853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45968.317698726853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45968.317698726853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45968.317698726853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45968.317698726853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45968.317698726853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45968.317698726853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45968.317698726853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45968.317698726853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45968.317698726853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45968.317698726853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45968.317698726853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45968.317698726853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45968.317698726853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45968.317698726853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45968.317698726853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45968.317698726853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45968.317698726853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45968.317698726853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45968.317698726853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45968.317698726853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45968.317698726853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45968.317698726853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45968.317698726853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45968.317698726853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45968.317698726853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45968.317698726853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45968.317698726853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45968.317698726853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45968.317698726853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45968.317698726853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45968.317698726853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45968.317698726853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45968.317698726853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45968.317698726853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45968.317698726853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45968.317698726853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45968.317698726853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45968.317698726853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45968.317698726853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45968.317698726853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45968.317698726853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45968.317698726853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45968.317698726853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45968.317698726853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45968.317698726853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45968.317698726853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45968.317698726853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45968.317698726853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45968.317698726853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45968.317698726853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45968.317698726853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45968.317698726853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45968.317698726853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45968.317698726853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45968.317698726853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45968.317698726853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45968.317698726853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45968.317698726853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45968.317698726853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45968.317698726853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45968.317698726853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45968.317698726853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45968.317698726853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45968.317698726853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45968.317698726853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45968.317698726853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45968.317698726853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45968.317698726853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45968.317698726853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45968.317698726853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45968.317698726853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45968.317698726853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45968.317698726853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45968.317698726853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45968.317698726853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45968.317698726853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45968.317698726853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45968.317698726853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45968.317698726853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45968.317698726853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45968.317698726853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45968.317698726853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45968.317698726853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45968.317698726853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45968.317698726853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45968.317698726853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45968.317698726853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45968.317698726853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45968.317698726853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45968.317698726853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45968.317698726853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45968.317698726853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45968.317698726853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45968.317698726853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45968.317698726853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45968.317698726853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45968.317698726853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45968.317698726853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45968.317698726853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45968.317698726853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45968.317698726853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45968.317698726853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45968.317698726853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45968.317698726853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45968.317698726853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45968.317698726853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45968.317698726853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45968.317698726853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45968.317698726853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45968.317698726853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45968.317698726853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45968.317698726853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45968.317698726853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45968.317698726853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45968.317698726853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45968.317698726853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45968.317698726853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45968.317698726853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45968.317698726853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45968.317698726853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45968.317698726853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45968.317698726853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45968.317698726853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45968.317698726853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45968.317698726853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45968.317698726853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45968.317698726853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45968.317698726853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45968.317698726853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45968.317698726853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45968.317698726853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45968.317698726853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45968.317698726853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45968.317698726853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45968.317698726853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45968.317698726853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45968.317698726853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45968.317698726853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45968.317698726853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45968.317698726853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45968.317698726853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45968.317698726853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45968.317698726853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45968.317698726853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45968.317698726853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45968.317698726853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45968.317698726853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45968.317698726853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45968.317698726853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45968.317698726853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45968.317698726853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45968.317698726853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45968.317698726853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45968.317698726853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45968.317698726853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45968.317698726853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45968.317698726853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45968.317698726853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45968.317698726853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45968.317698726853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45968.317698726853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45968.317698726853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45968.317698726853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45968.317698726853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45968.317698726853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45968.317698726853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45968.317698726853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45968.317698726853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45968.317698726853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45968.317698726853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45968.317698726853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45968.317698726853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45968.317698726853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45968.317698726853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45968.317698726853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45968.317698726853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45968.317698726853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45968.317698726853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45968.317698726853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45968.317698726853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45968.317698726853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45968.317698726853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45968.317698726853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45968.317698726853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45968.317698726853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45968.317698726853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45968.317698726853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45968.317698726853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45968.317698726853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45968.317698726853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45968.317698726853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45968.317698726853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45968.317698726853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45968.317698726853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45968.317698726853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45968.317698726853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45968.317698726853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45968.317698726853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45968.317698726853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45968.317698726853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45968.317698726853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45968.317698726853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45968.317698726853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45968.317698726853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45968.317698726853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45968.317698726853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45968.317698726853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45968.317698726853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45968.317698726853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45968.317698726853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45968.317698726853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45968.317698726853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45968.317698726853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45968.317698726853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45968.317698726853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45968.317698726853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45968.317698726853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45968.317698726853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45968.317698726853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45968.317698726853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45968.317698726853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45968.317698726853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45968.317698726853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45968.317698726853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45968.317698726853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45968.317698726853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45968.317698726853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45968.317698726853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45968.317698726853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45968.317698726853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45968.317698726853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45968.317698726853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45968.317698726853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45968.317698726853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45968.317698726853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45968.317698726853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45968.317698726853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45968.317698726853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45968.317698726853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45968.317698726853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45968.317698726853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45968.317698726853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45968.317698726853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45968.317698726853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45968.317698726853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45968.317698726853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45968.317698726853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45968.317698726853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45968.317698726853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45968.317698726853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45968.317698726853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45968.317698726853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45968.317698726853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45968.317698726853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45968.317698726853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45968.317698726853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45968.317698726853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45968.317698726853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45968.317698726853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45968.317698726853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45968.317698726853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45968.317698726853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45968.317698726853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45968.317698726853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45968.317698726853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45968.317698726853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45968.317698726853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45968.317698726853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45968.317698726853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45968.317698726853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45968.317698726853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45968.317698726853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45968.317698726853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45968.317698726853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45968.317698726853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45968.317698726853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45968.317698726853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45968.317698726853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45968.317698726853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45968.317698726853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45968.317698726853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45968.317698726853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45968.317698726853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45968.317698726853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45968.317698726853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45968.317698726853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45968.317698726853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45968.317698726853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45968.317698726853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45968.317698726853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45968.317698726853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45968.317698726853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45968.317698726853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45968.317698726853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45968.317698726853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45968.317698726853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45968.317698726853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45968.317698726853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45968.317698726853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45968.317698726853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45968.317698726853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45968.317698726853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45968.317698726853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45968.317698726853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45968.317698726853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45968.317698726853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45968.317698726853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45968.317698726853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45968.317698726853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45968.317698726853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45968.317698726853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45968.317698726853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45968.317698726853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45968.317698726853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45968.317698726853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45968.317698726853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45968.317698726853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45968.317698726853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45968.317698726853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45968.317698726853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45968.317698726853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45968.317698726853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45968.317698726853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45968.317698726853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45968.317698726853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45968.317698726853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45968.317698726853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45968.317698726853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45968.317698726853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45968.317698726853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45968.317698726853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45968.317698726853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45968.317698726853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45968.317698726853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45968.317698726853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45968.317698726853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45968.317698726853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45968.317698726853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45968.317698726853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45968.317698726853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45968.317698726853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45968.317698726853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45968.317698726853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45968.317698726853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45968.317698726853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45968.317698726853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45968.317698726853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45968.317698726853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45968.317698726853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45968.317698726853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45968.317698726853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45968.317698726853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45968.317698726853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45968.317698726853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45968.317698726853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45968.317698726853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45968.317698726853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45968.317698726853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45968.317698726853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45968.317698726853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45968.317698726853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45968.317698726853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45968.317698726853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45968.317698726853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45968.317698726853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45968.317698726853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45968.317698726853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45968.317698726853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45968.317698726853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45968.317698726853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45968.317698726853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45968.317698726853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45968.317698726853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45968.317698726853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45968.317698726853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45968.317698726853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45968.317698726853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45968.317698726853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45968.317698726853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45968.317698726853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45968.317698726853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45968.317698726853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45968.317698726853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45968.317698726853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45968.317698726853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45968.317698726853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45968.317698726853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45968.317698726853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45968.317698726853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45968.317698726853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45968.317698726853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45968.317698726853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45968.317698726853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45968.317698726853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45968.317698726853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45968.317698726853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45968.317698726853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45968.317698726853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45968.317698726853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45968.317698726853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45968.317698726853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45968.317698726853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45968.317698726853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45968.317698726853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45968.317698726853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45968.317698726853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45968.317698726853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45968.317698726853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45968.317698726853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45968.317698726853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45968.317698726853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45968.317698726853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45968.317698726853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45968.317698726853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45968.317698726853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45968.317698726853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45968.317698726853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45968.317698726853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45968.317698726853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45968.317698726853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45968.317698726853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45968.317698726853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45968.317698726853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45968.317698726853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45968.317698726853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45968.317698726853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45968.317698726853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45968.317698726853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45968.317698726853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45968.317698726853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45968.317698726853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45968.317698726853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45968.317698726853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45968.317698726853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45968.317698726853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45968.317698726853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45968.317698726853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45968.317698726853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45968.317698726853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45968.317698726853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45968.317698726853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45968.317698726853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45968.317698726853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45968.317698726853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45968.317698726853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45968.317698726853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45968.317698726853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45968.317698726853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45968.317698726853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45968.317698726853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45968.317698726853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45968.317698726853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45968.317698726853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45968.317698726853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45968.317698726853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45968.317698726853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45968.317698726853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45968.317698726853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45968.317698726853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45968.317698726853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45968.317698726853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45968.317698726853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45968.317698726853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45968.317698726853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45968.317698726853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45968.317698726853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45968.317698726853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45968.317698726853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45968.317698726853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45968.317698726853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45968.317698726853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45968.317698726853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45968.317698726853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45968.317698726853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45968.317698726853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45968.317698726853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45968.317698726853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45968.317698726853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45968.317698726853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45968.317698726853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45968.317698726853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45968.317698726853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45968.317698726853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45968.317698726853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45968.317698726853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45968.317698726853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45968.317698726853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45968.317698726853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45968.317698726853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45968.317698726853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45968.317698726853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45968.317698726853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45968.317698726853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45968.317698726853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45968.317698726853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45968.317698726853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45968.317698726853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45968.317698726853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45968.317698726853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45968.317698726853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45968.317698726853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45968.317698726853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45968.317698726853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45968.317698726853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45968.317698726853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45968.317698726853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45968.317698726853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45968.317698726853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45968.317698726853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45968.317698726853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45968.317698726853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45968.317698726853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45968.317698726853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45968.317698726853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45968.317698726853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45968.317698726853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45968.317698726853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45968.317698726853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45968.317698726853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45968.317698726853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45968.317698726853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45968.317698726853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45968.317698726853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45968.317698726853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45968.317698726853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45968.317698726853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45968.317698726853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45968.317698726853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45968.317698726853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45968.317698726853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45968.317698726853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45968.317698726853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45968.317698726853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45968.317698726853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45968.317698726853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45968.317698726853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45968.317698726853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45968.317698726853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45968.317698726853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45968.317698726853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45968.317698726853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45968.317698726853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45968.317698726853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45968.317698726853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45968.317698726853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45968.317698726853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45968.317698726853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45968.317698726853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45968.317698726853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45968.317698726853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45968.317698726853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45968.317698726853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45968.317698726853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45968.317698726853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45968.317698726853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45968.317698726853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45968.317698726853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45968.317698726853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45968.317698726853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45968.317698726853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45968.317698726853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45968.317698726853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45968.317698726853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45968.317698726853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45968.317698726853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45968.317698726853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45968.317698726853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45968.317698726853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45968.317698726853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45968.317698726853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45968.317698726853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45968.317698726853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45968.317698726853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45968.317698726853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45968.317698726853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45968.317698726853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45968.317698726853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45968.317698726853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45968.317698726853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45968.317698726853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45968.317698726853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45968.317698726853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45968.317698726853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45968.317698726853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45968.317698726853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45968.317698726853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45968.317698726853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45968.317698726853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45968.317698726853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45968.317698726853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45968.317698726853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45968.317698726853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45968.317698726853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45968.317698726853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45968.317698726853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45968.317698726853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45968.317698726853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45968.317698726853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45968.317698726853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45968.317698726853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45968.317698726853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45968.317698726853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45968.317698726853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45968.317698726853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264.83698113425635</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0.13714317129779374</v>
      </c>
      <c r="H3" s="112">
        <v>45968.175219907411</v>
      </c>
      <c r="I3" s="108" t="str">
        <f>IFERROR(VLOOKUP(D3,DB!A:F,6,0),"")</f>
        <v>SCECO</v>
      </c>
      <c r="J3" s="108" t="str">
        <f>IFERROR(VLOOKUP(D3,DB!A:G,7,0),"")</f>
        <v>Dead</v>
      </c>
      <c r="K3" s="114" t="s">
        <v>39110</v>
      </c>
      <c r="L3" s="110" t="str">
        <f>IFERROR(VLOOKUP(D3,DB!A:I,9,0),"")</f>
        <v>Latis</v>
      </c>
    </row>
    <row r="4" spans="1:16" ht="30.75" customHeight="1">
      <c r="A4" s="108" t="s">
        <v>39111</v>
      </c>
      <c r="B4" s="108" t="str">
        <f>IFERROR(VLOOKUP(D4,DB!A:K,11,0),"")</f>
        <v>R4</v>
      </c>
      <c r="C4" s="109">
        <v>3</v>
      </c>
      <c r="D4" s="92" t="s">
        <v>31199</v>
      </c>
      <c r="E4" s="95" t="s">
        <v>39021</v>
      </c>
      <c r="F4" s="112">
        <v>45968.222916666666</v>
      </c>
      <c r="G4" s="113">
        <f ca="1">IFERROR(NOW()-F4,"")</f>
        <v>9.4782060186844319E-2</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45968.317698726853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45968.317698726853</v>
      </c>
      <c r="H6" s="112"/>
      <c r="I6" s="108" t="str">
        <f>IFERROR(VLOOKUP(D6,DB!A:F,6,0),"")</f>
        <v/>
      </c>
      <c r="J6" s="108" t="str">
        <f>IFERROR(VLOOKUP(D6,DB!A:G,7,0),"")</f>
        <v/>
      </c>
      <c r="K6" s="114"/>
      <c r="L6" s="110" t="str">
        <f>IFERROR(VLOOKUP(D6,DB!A:I,9,0),"")</f>
        <v/>
      </c>
    </row>
    <row r="7" spans="1:16" ht="15" customHeight="1">
      <c r="A7" s="108"/>
      <c r="B7" s="108" t="str">
        <f>IFERROR(VLOOKUP(D7,DB!A:K,11,0),"")</f>
        <v>R4</v>
      </c>
      <c r="C7" s="109"/>
      <c r="D7" s="92" t="s">
        <v>39113</v>
      </c>
      <c r="E7" s="95"/>
      <c r="F7" s="112"/>
      <c r="G7" s="113">
        <f ca="1">IFERROR(NOW()-F7,"")</f>
        <v>45968.317698726853</v>
      </c>
      <c r="H7" s="112"/>
      <c r="I7" s="108" t="str">
        <f>IFERROR(VLOOKUP(D7,DB!A:F,6,0),"")</f>
        <v>Generator-SG</v>
      </c>
      <c r="J7" s="108" t="str">
        <f>IFERROR(VLOOKUP(D7,DB!A:G,7,0),"")</f>
        <v>Good</v>
      </c>
      <c r="K7" s="114"/>
      <c r="L7" s="110" t="str">
        <f>IFERROR(VLOOKUP(D7,DB!A:I,9,0),"")</f>
        <v>Zain</v>
      </c>
    </row>
    <row r="8" spans="1:16" ht="15" customHeight="1">
      <c r="A8" s="108"/>
      <c r="B8" s="108" t="str">
        <f>IFERROR(VLOOKUP(D8,DB!A:K,11,0),"")</f>
        <v/>
      </c>
      <c r="C8" s="109"/>
      <c r="D8" s="92"/>
      <c r="E8" s="95"/>
      <c r="F8" s="112"/>
      <c r="G8" s="113">
        <f ca="1">IFERROR(NOW()-F8,"")</f>
        <v>45968.317698726853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45968.317698726853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45968.317698726853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45968.317698726853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45968.317698726853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45968.317698726853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45968.317698726853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45968.317698726853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45968.317698726853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45968.317698726853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45968.317698726853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45968.317698726853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45968.317698726853</v>
      </c>
      <c r="H20" s="112"/>
      <c r="I20" s="108" t="str">
        <f>IFERROR(VLOOKUP(D20,DB!A:F,6,0),"")</f>
        <v/>
      </c>
      <c r="J20" s="108" t="str">
        <f>IFERROR(VLOOKUP(D20,DB!A:G,7,0),"")</f>
        <v/>
      </c>
      <c r="K20" s="114"/>
      <c r="L20" s="110" t="str">
        <f>IFERROR(VLOOKUP(D20,DB!A:I,9,0),"")</f>
        <v/>
      </c>
    </row>
    <row r="21" spans="1:12" ht="15" customHeight="1">
      <c r="A21" s="150"/>
      <c r="B21" s="150" t="str">
        <f>IFERROR(VLOOKUP(D21,DB!A:K,11,0),"")</f>
        <v/>
      </c>
      <c r="C21" s="94"/>
      <c r="D21" s="92"/>
      <c r="E21" s="95"/>
      <c r="F21" s="96"/>
      <c r="G21" s="151">
        <f ca="1">IFERROR(NOW()-F21,"")</f>
        <v>45968.317698726853</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45968.317698726853</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45968.317698726853</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45968.317698726853</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45968.317698726853</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45968.317698726853</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45968.317698726853</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45968.317698726853</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45968.317698726853</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45968.317698726853</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45968.317698726853</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45968.317698726853</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45968.317698726853</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45968.317698726853</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45968.317698726853</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45968.317698726853</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45968.317698726853</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45968.317698726853</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45968.317698726853</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45968.317698726853</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45968.317698726853</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45968.317698726853</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45968.317698726853</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45968.317698726853</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45968.317698726853</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45968.317698726853</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45968.317698726853</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45968.317698726853</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45968.317698726853</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45968.317698726853</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45968.317698726853</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45968.317698726853</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45968.317698726853</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45968.317698726853</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45968.317698726853</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45968.317698726853</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45968.317698726853</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45968.317698726853</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45968.317698726853</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45968.317698726853</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45968.317698726853</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45968.317698726853</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45968.317698726853</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45968.317698726853</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45968.317698726853</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45968.317698726853</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45968.317698726853</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45968.317698726853</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45968.317698726853</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45968.317698726853</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45968.317698726853</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45968.317698726853</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45968.317698726853</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45968.317698726853</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45968.317698726853</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45968.317698726853</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45968.317698726853</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45968.317698726853</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45968.317698726853</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45968.317698726853</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45968.317698726853</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45968.317698726853</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45968.317698726853</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45968.317698726853</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45968.317698726853</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45968.317698726853</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45968.317698726853</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45968.317698726853</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45968.317698726853</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45968.317698726853</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45968.317698726853</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45968.317698726853</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45968.317698726853</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45968.317698726853</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45968.317698726853</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45968.317698726853</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45968.317698726853</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45968.317698726853</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45968.317698726853</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45968.317698726853</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45968.317698726853</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45968.317698726853</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45968.317698726853</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45968.317698726853</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45968.317698726853</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45968.317698726853</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45968.317698726853</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45968.317698726853</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45968.317698726853</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45968.317698726853</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45968.317698726853</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45968.317698726853</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45968.317698726853</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45968.317698726853</v>
      </c>
      <c r="H114" s="96"/>
      <c r="I114" s="150" t="str">
        <f>IFERROR(VLOOKUP(D114,DB!A:F,6,0),"")</f>
        <v/>
      </c>
      <c r="J114" s="150" t="str">
        <f>IFERROR(VLOOKUP(D114,DB!A:G,7,0),"")</f>
        <v/>
      </c>
      <c r="K114" s="98"/>
      <c r="L114" s="92" t="str">
        <f>IFERROR(VLOOKUP(D114,DB!A:I,9,0),"")</f>
        <v/>
      </c>
    </row>
    <row r="115" spans="1:12" ht="15" customHeight="1">
      <c r="A115" s="150"/>
      <c r="B115" s="150" t="str">
        <f>IFERROR(VLOOKUP(D115,DB!A:K,11,0),"")</f>
        <v/>
      </c>
      <c r="C115" s="94"/>
      <c r="D115" s="92"/>
      <c r="E115" s="95"/>
      <c r="F115" s="96"/>
      <c r="G115" s="151">
        <f ca="1">IFERROR(NOW()-F115,"")</f>
        <v>45968.317698726853</v>
      </c>
      <c r="H115" s="96"/>
      <c r="I115" s="150" t="str">
        <f>IFERROR(VLOOKUP(D115,DB!A:F,6,0),"")</f>
        <v/>
      </c>
      <c r="J115" s="150" t="str">
        <f>IFERROR(VLOOKUP(D115,DB!A:G,7,0),"")</f>
        <v/>
      </c>
      <c r="K115" s="98"/>
      <c r="L115" s="92" t="str">
        <f>IFERROR(VLOOKUP(D115,DB!A:I,9,0),"")</f>
        <v/>
      </c>
    </row>
    <row r="116" spans="1:12" ht="15" customHeight="1">
      <c r="A116" s="150"/>
      <c r="B116" s="150" t="str">
        <f>IFERROR(VLOOKUP(D116,DB!A:K,11,0),"")</f>
        <v/>
      </c>
      <c r="C116" s="94"/>
      <c r="D116" s="92"/>
      <c r="E116" s="95"/>
      <c r="F116" s="96"/>
      <c r="G116" s="151">
        <f ca="1">IFERROR(NOW()-F116,"")</f>
        <v>45968.317698726853</v>
      </c>
      <c r="H116" s="96"/>
      <c r="I116" s="150" t="str">
        <f>IFERROR(VLOOKUP(D116,DB!A:F,6,0),"")</f>
        <v/>
      </c>
      <c r="J116" s="150"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5"/>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39114</v>
      </c>
      <c r="B2" s="37" t="str">
        <f>IFERROR(VLOOKUP(D2,DB!A:K,11,0),"")</f>
        <v>R5</v>
      </c>
      <c r="C2" s="37">
        <v>3</v>
      </c>
      <c r="D2" s="107" t="s">
        <v>36011</v>
      </c>
      <c r="E2" s="37" t="s">
        <v>39021</v>
      </c>
      <c r="F2" s="38">
        <v>45891.832060185188</v>
      </c>
      <c r="G2" s="123">
        <f ca="1">IFERROR(NOW()-F2,"")</f>
        <v>76.48563854166423</v>
      </c>
      <c r="H2" s="38">
        <v>45891.790393518517</v>
      </c>
      <c r="I2" s="37" t="str">
        <f>IFERROR(VLOOKUP(D2,DB!A:F,6,0),"")</f>
        <v>Generator-SG</v>
      </c>
      <c r="J2" s="37" t="str">
        <f>IFERROR(VLOOKUP(D2,DB!A:G,7,0),"")</f>
        <v>Vandalized</v>
      </c>
      <c r="K2" s="37" t="s">
        <v>39115</v>
      </c>
      <c r="L2" s="37" t="str">
        <f>IFERROR(VLOOKUP(D2,DB!A:I,9,0),"")</f>
        <v>Latis</v>
      </c>
      <c r="M2" s="106"/>
    </row>
    <row r="3" spans="1:13" ht="30.75">
      <c r="A3" s="37" t="s">
        <v>39116</v>
      </c>
      <c r="B3" s="37" t="str">
        <f>IFERROR(VLOOKUP(D3,DB!A:K,11,0),"")</f>
        <v>R5</v>
      </c>
      <c r="C3" s="37">
        <v>1</v>
      </c>
      <c r="D3" s="37" t="s">
        <v>33268</v>
      </c>
      <c r="E3" s="37" t="s">
        <v>39100</v>
      </c>
      <c r="F3" s="38">
        <v>45926.188877314817</v>
      </c>
      <c r="G3" s="123">
        <f t="shared" ref="G3" ca="1" si="0">IFERROR(NOW()-F3,"")</f>
        <v>42.128821412035904</v>
      </c>
      <c r="H3" s="38">
        <v>45926.158159722225</v>
      </c>
      <c r="I3" s="37" t="str">
        <f>IFERROR(VLOOKUP(D3,DB!A:F,6,0),"")</f>
        <v>SCECO</v>
      </c>
      <c r="J3" s="37" t="str">
        <f>IFERROR(VLOOKUP(D3,DB!A:G,7,0),"")</f>
        <v>Good</v>
      </c>
      <c r="K3" s="37" t="s">
        <v>39117</v>
      </c>
      <c r="L3" s="37" t="str">
        <f>IFERROR(VLOOKUP(D3,DB!A:I,9,0),"")</f>
        <v>Latis</v>
      </c>
      <c r="M3" s="106"/>
    </row>
    <row r="4" spans="1:13" ht="48" customHeight="1">
      <c r="A4" s="131" t="s">
        <v>39118</v>
      </c>
      <c r="B4" s="131" t="str">
        <f>IFERROR(VLOOKUP(D4,DB!A:K,11,0),"")</f>
        <v>R5</v>
      </c>
      <c r="C4" s="131">
        <v>1</v>
      </c>
      <c r="D4" s="131" t="s">
        <v>34758</v>
      </c>
      <c r="E4" s="131" t="s">
        <v>39100</v>
      </c>
      <c r="F4" s="132">
        <v>45948.661111111112</v>
      </c>
      <c r="G4" s="133">
        <f ca="1">IFERROR(NOW()-F4,"")</f>
        <v>19.656587615740136</v>
      </c>
      <c r="H4" s="132">
        <v>45948.661111111112</v>
      </c>
      <c r="I4" s="131" t="str">
        <f>IFERROR(VLOOKUP(D4,DB!A:F,6,0),"")</f>
        <v>SCECO</v>
      </c>
      <c r="J4" s="131" t="str">
        <f>IFERROR(VLOOKUP(D4,DB!A:G,7,0),"")</f>
        <v>Dead</v>
      </c>
      <c r="K4" s="131" t="s">
        <v>39119</v>
      </c>
      <c r="L4" s="131" t="str">
        <f>IFERROR(VLOOKUP(D4,DB!A:I,9,0),"")</f>
        <v>Latis</v>
      </c>
    </row>
    <row r="5" spans="1:13" ht="30.75">
      <c r="A5" s="131" t="s">
        <v>39120</v>
      </c>
      <c r="B5" s="131" t="str">
        <f>IFERROR(VLOOKUP(D5,DB!A:K,11,0),"")</f>
        <v>R5</v>
      </c>
      <c r="C5" s="131">
        <v>1</v>
      </c>
      <c r="D5" s="131" t="s">
        <v>32330</v>
      </c>
      <c r="E5" s="131" t="s">
        <v>39121</v>
      </c>
      <c r="F5" s="132">
        <v>45967.840555555558</v>
      </c>
      <c r="G5" s="133">
        <f ca="1">IFERROR(NOW()-F5,"")</f>
        <v>0.47714317129430128</v>
      </c>
      <c r="H5" s="132">
        <v>45967.805902777778</v>
      </c>
      <c r="I5" s="131" t="str">
        <f>IFERROR(VLOOKUP(D5,DB!A:F,6,0),"")</f>
        <v>SCECO</v>
      </c>
      <c r="J5" s="131" t="str">
        <f>IFERROR(VLOOKUP(D5,DB!A:G,7,0),"")</f>
        <v>Dead</v>
      </c>
      <c r="K5" s="131" t="s">
        <v>39122</v>
      </c>
      <c r="L5" s="131" t="str">
        <f>IFERROR(VLOOKUP(D5,DB!A:I,9,0),"")</f>
        <v>Latis</v>
      </c>
    </row>
    <row r="6" spans="1:13" ht="15">
      <c r="A6" s="131"/>
      <c r="B6" s="131" t="str">
        <f>IFERROR(VLOOKUP(D6,DB!A:K,11,0),"")</f>
        <v/>
      </c>
      <c r="C6" s="131"/>
      <c r="D6" s="131"/>
      <c r="E6" s="131"/>
      <c r="F6" s="131"/>
      <c r="G6" s="131">
        <f ca="1">IFERROR(NOW()-F6,"")</f>
        <v>45968.317698726853</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45968.317698726853</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45968.317698726853</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45968.317698726853</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45968.317698726853</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45968.317698726853</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45968.317698726853</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45968.317698726853</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45968.317698726853</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45968.317698726853</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45968.317698726853</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45968.317698726853</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45968.317698726853</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45968.317698726853</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45968.317698726853</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45968.317698726853</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45968.317698726853</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45968.317698726853</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45968.317698726853</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45968.317698726853</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45968.317698726853</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45968.317698726853</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45968.317698726853</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45968.317698726853</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45968.317698726853</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45968.317698726853</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45968.317698726853</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45968.317698726853</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45968.317698726853</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45968.317698726853</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45968.317698726853</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45968.317698726853</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45968.317698726853</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45968.317698726853</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45968.317698726853</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45968.317698726853</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45968.317698726853</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45968.317698726853</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45968.317698726853</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45968.317698726853</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45968.317698726853</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45968.317698726853</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45968.317698726853</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45968.317698726853</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45968.317698726853</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45968.317698726853</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45968.317698726853</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45968.317698726853</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45968.317698726853</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45968.317698726853</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45968.317698726853</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45968.317698726853</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45968.317698726853</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45968.317698726853</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45968.317698726853</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45968.317698726853</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45968.317698726853</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45968.317698726853</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45968.317698726853</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45968.317698726853</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45968.317698726853</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45968.317698726853</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45968.317698726853</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45968.317698726853</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45968.317698726853</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45968.317698726853</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45968.317698726853</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45968.317698726853</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45968.317698726853</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45968.317698726853</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45968.317698726853</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45968.317698726853</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45968.317698726853</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45968.317698726853</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45968.317698726853</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45968.317698726853</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45968.317698726853</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45968.317698726853</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45968.317698726853</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45968.317698726853</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45968.317698726853</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45968.317698726853</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45968.317698726853</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45968.317698726853</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45968.317698726853</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45968.317698726853</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45968.317698726853</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45968.317698726853</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45968.317698726853</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45968.317698726853</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45968.317698726853</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45968.317698726853</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45968.317698726853</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45968.317698726853</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45968.317698726853</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45968.317698726853</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45968.317698726853</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45968.317698726853</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45968.317698726853</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45968.317698726853</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45968.317698726853</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45968.317698726853</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45968.317698726853</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45968.317698726853</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45968.317698726853</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45968.317698726853</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45968.317698726853</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45968.317698726853</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45968.317698726853</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45968.317698726853</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45968.317698726853</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45968.317698726853</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45968.317698726853</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45968.317698726853</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45968.317698726853</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45968.317698726853</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45968.317698726853</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45968.317698726853</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45968.317698726853</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45968.317698726853</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45968.317698726853</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45968.317698726853</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45968.317698726853</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45968.317698726853</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45968.317698726853</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45968.317698726853</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45968.317698726853</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45968.317698726853</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45968.317698726853</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45968.317698726853</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45968.317698726853</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45968.317698726853</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45968.317698726853</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45968.317698726853</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45968.317698726853</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45968.317698726853</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45968.317698726853</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45968.317698726853</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45968.317698726853</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45968.317698726853</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45968.317698726853</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45968.317698726853</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45968.317698726853</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45968.317698726853</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45968.317698726853</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45968.317698726853</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45968.317698726853</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45968.317698726853</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45968.317698726853</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45968.317698726853</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45968.317698726853</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45968.317698726853</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45968.317698726853</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45968.317698726853</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45968.317698726853</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45968.317698726853</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45968.317698726853</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45968.317698726853</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45968.317698726853</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45968.317698726853</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45968.317698726853</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45968.317698726853</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45968.317698726853</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45968.317698726853</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45968.317698726853</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45968.317698726853</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45968.317698726853</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45968.317698726853</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45968.317698726853</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45968.317698726853</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45968.317698726853</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45968.317698726853</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45968.317698726853</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45968.317698726853</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45968.317698726853</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45968.317698726853</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45968.317698726853</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45968.317698726853</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45968.317698726853</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45968.317698726853</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45968.317698726853</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45968.317698726853</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45968.317698726853</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45968.317698726853</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45968.317698726853</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45968.317698726853</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45968.317698726853</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45968.317698726853</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45968.317698726853</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45968.317698726853</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45968.317698726853</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45968.317698726853</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45968.317698726853</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45968.317698726853</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45968.317698726853</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45968.317698726853</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45968.317698726853</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45968.317698726853</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45968.317698726853</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45968.317698726853</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45968.317698726853</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45968.317698726853</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45968.317698726853</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45968.317698726853</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45968.317698726853</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45968.317698726853</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45968.317698726853</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45968.317698726853</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45968.317698726853</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45968.317698726853</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45968.317698726853</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45968.317698726853</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45968.317698726853</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45968.317698726853</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45968.317698726853</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45968.317698726853</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45968.317698726853</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45968.317698726853</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45968.317698726853</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45968.317698726853</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45968.317698726853</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45968.317698726853</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45968.317698726853</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45968.317698726853</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45968.317698726853</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45968.317698726853</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45968.317698726853</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45968.317698726853</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45968.317698726853</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45968.317698726853</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45968.317698726853</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45968.317698726853</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45968.317698726853</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45968.317698726853</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45968.317698726853</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45968.317698726853</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45968.317698726853</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45968.317698726853</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45968.317698726853</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45968.317698726853</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45968.317698726853</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45968.317698726853</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45968.317698726853</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45968.317698726853</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45968.317698726853</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45968.317698726853</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45968.317698726853</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45968.317698726853</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45968.317698726853</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45968.317698726853</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45968.317698726853</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45968.317698726853</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45968.317698726853</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45968.317698726853</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45968.317698726853</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45968.317698726853</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45968.317698726853</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45968.317698726853</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45968.317698726853</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45968.317698726853</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45968.317698726853</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45968.317698726853</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45968.317698726853</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45968.317698726853</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45968.317698726853</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45968.317698726853</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45968.317698726853</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45968.317698726853</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45968.317698726853</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45968.317698726853</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45968.317698726853</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45968.317698726853</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45968.317698726853</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45968.317698726853</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45968.317698726853</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45968.317698726853</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45968.317698726853</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45968.317698726853</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45968.317698726853</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45968.317698726853</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45968.317698726853</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45968.317698726853</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tabSelected="1"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45968.317698726853</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45968.317698726853</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45968.317698726853</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45968.317698726853</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45968.317698726853</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45968.317698726853</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45968.317698726853</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45968.317698726853</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45968.317698726853</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45968.317698726853</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45968.317698726853</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45968.317698726853</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45968.317698726853</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45968.317698726853</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45968.317698726853</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45968.317698726853</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45968.317698726853</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45968.317698726853</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45968.317698726853</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45968.317698726853</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45968.317698726853</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45968.317698726853</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45968.317698726853</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45968.317698726853</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45968.317698726853</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2025-11-07T04:38:41Z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