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28" documentId="120_S{2AC9BD13-BADA-5192-A53E-5A8FF88502F6}" xr6:coauthVersionLast="47" xr6:coauthVersionMax="47" xr10:uidLastSave="{35B37404-BD4F-4360-A772-08C5A9B21FE8}"/>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9" l="1"/>
  <c r="L6" i="9"/>
  <c r="L7" i="9"/>
  <c r="L8" i="9"/>
  <c r="J5" i="9"/>
  <c r="J6" i="9"/>
  <c r="J7" i="9"/>
  <c r="J8" i="9"/>
  <c r="G5" i="9"/>
  <c r="G6" i="9"/>
  <c r="G7" i="9"/>
  <c r="G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J6" i="5"/>
  <c r="J7" i="5"/>
  <c r="J8" i="5"/>
  <c r="J9" i="5"/>
  <c r="J10" i="5"/>
  <c r="J11" i="5"/>
  <c r="J12" i="5"/>
  <c r="J13" i="5"/>
  <c r="J14" i="5"/>
  <c r="J15" i="5"/>
  <c r="J16" i="5"/>
  <c r="J17" i="5"/>
  <c r="J18" i="5"/>
  <c r="J19" i="5"/>
  <c r="J20" i="5"/>
  <c r="J21" i="5"/>
  <c r="J22" i="5"/>
  <c r="J23" i="5"/>
  <c r="J24" i="5"/>
  <c r="J25" i="5"/>
  <c r="J26" i="5"/>
  <c r="J27" i="5"/>
  <c r="J28" i="5"/>
  <c r="J29" i="5"/>
  <c r="J30" i="5"/>
  <c r="J31" i="5"/>
  <c r="I6" i="5"/>
  <c r="I7" i="5"/>
  <c r="I8" i="5"/>
  <c r="I9" i="5"/>
  <c r="I10" i="5"/>
  <c r="I11" i="5"/>
  <c r="I12" i="5"/>
  <c r="I13" i="5"/>
  <c r="I14" i="5"/>
  <c r="I15" i="5"/>
  <c r="I16" i="5"/>
  <c r="I17" i="5"/>
  <c r="I18" i="5"/>
  <c r="I19" i="5"/>
  <c r="I20" i="5"/>
  <c r="I21" i="5"/>
  <c r="I22" i="5"/>
  <c r="I23" i="5"/>
  <c r="I24" i="5"/>
  <c r="I25" i="5"/>
  <c r="I26" i="5"/>
  <c r="I27" i="5"/>
  <c r="I28" i="5"/>
  <c r="I29" i="5"/>
  <c r="I30" i="5"/>
  <c r="I31" i="5"/>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<sst xmlns="http://schemas.openxmlformats.org/spreadsheetml/2006/main" count="180330" uniqueCount="39141">
  <si>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</si>
  <si>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</si>
  <si>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</si>
  <si>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</si>
  <si>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</si>
  <si>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</si>
  <si>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</si>
  <si>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</si>
  <si>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</si>
  <si>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</si>
  <si>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</si>
  <si>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</si>
  <si>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</si>
  <si>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</si>
  <si>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</si>
  <si>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</si>
  <si>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</si>
  <si>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</si>
  <si>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</si>
  <si>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</si>
  <si>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</si>
  <si>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</si>
  <si>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</si>
  <si>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</si>
  <si>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</si>
  <si>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</si>
  <si>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</si>
  <si>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</si>
  <si>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</si>
  <si>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</si>
  <si>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</si>
  <si>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</si>
  <si>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</si>
  <si>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</si>
  <si>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</si>
  <si>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</si>
  <si>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</si>
  <si>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</si>
  <si>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</si>
  <si>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</si>
  <si>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</si>
  <si>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</si>
  <si>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</si>
  <si>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</si>
  <si>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</si>
  <si>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</si>
  <si>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</si>
  <si>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</si>
  <si>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</si>
  <si>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</si>
  <si>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</si>
  <si>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</si>
  <si>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</si>
  <si>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</si>
  <si>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</si>
  <si>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</si>
  <si>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</si>
  <si>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</si>
  <si>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</si>
  <si>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</si>
  <si>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</si>
  <si>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</si>
  <si>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</si>
  <si>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</si>
  <si>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</si>
  <si>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</si>
  <si>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</si>
  <si>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</si>
  <si>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</si>
  <si>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</si>
  <si>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</si>
  <si>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</si>
  <si>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</si>
  <si>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</si>
  <si>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</si>
  <si>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</si>
  <si>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</si>
  <si>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</si>
  <si>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</si>
  <si>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</si>
  <si>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</si>
  <si>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</si>
  <si>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</si>
  <si>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</si>
  <si>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</si>
  <si>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</si>
  <si>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</si>
  <si>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</si>
  <si>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</si>
  <si>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</si>
  <si>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</si>
  <si>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</si>
  <si>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</si>
  <si>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</si>
  <si>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</si>
  <si>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</si>
  <si>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</si>
  <si>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</si>
  <si>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</si>
  <si>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</si>
  <si>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</si>
  <si>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</si>
  <si>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</si>
  <si>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</si>
  <si>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</si>
  <si>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</si>
  <si>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</si>
  <si>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</si>
  <si>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</si>
  <si>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</si>
  <si>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</si>
  <si>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</si>
  <si>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</si>
  <si>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</si>
  <si>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</si>
  <si>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</si>
  <si>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</si>
  <si>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</si>
  <si>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</si>
  <si>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</si>
  <si>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</si>
  <si>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</si>
  <si>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</si>
  <si>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</si>
  <si>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</si>
  <si>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</si>
  <si>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</si>
  <si>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</si>
  <si>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</si>
  <si>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</si>
  <si>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</si>
  <si>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</si>
  <si>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</si>
  <si>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</si>
  <si>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</si>
  <si>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</si>
  <si>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</si>
  <si>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</si>
  <si>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</si>
  <si>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</si>
  <si>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</si>
  <si>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</si>
  <si>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</si>
  <si>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</si>
  <si>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</si>
  <si>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</si>
  <si>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</si>
  <si>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</si>
  <si>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</si>
  <si>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</si>
  <si>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</si>
  <si>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</si>
  <si>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</si>
  <si>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</si>
  <si>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</si>
  <si>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</si>
  <si>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</si>
  <si>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</si>
  <si>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</si>
  <si>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</si>
  <si>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</si>
  <si>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</si>
  <si>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</si>
  <si>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</si>
  <si>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</si>
  <si>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</si>
  <si>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</si>
  <si>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</si>
  <si>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</si>
  <si>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</si>
  <si>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</si>
  <si>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</si>
  <si>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</si>
  <si>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</si>
  <si>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</si>
  <si>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</si>
  <si>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</si>
  <si>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</si>
  <si>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</si>
  <si>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</si>
  <si>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</si>
  <si>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</si>
  <si>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</si>
  <si>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</si>
  <si>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</si>
  <si>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</si>
  <si>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</si>
  <si>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</si>
  <si>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</si>
  <si>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</si>
  <si>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</si>
  <si>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</si>
  <si>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</si>
  <si>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</si>
  <si>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</si>
  <si>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</si>
  <si>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</si>
  <si>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</si>
  <si>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</si>
  <si>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</si>
  <si>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</si>
  <si>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</si>
  <si>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</si>
  <si>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</si>
  <si>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</si>
  <si>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</si>
  <si>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</si>
  <si>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</si>
  <si>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</si>
  <si>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</si>
  <si>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</si>
  <si>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</si>
  <si>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</si>
  <si>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</si>
  <si>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</si>
  <si>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</si>
  <si>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</si>
  <si>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</si>
  <si>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</si>
  <si>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</si>
  <si>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</si>
  <si>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</si>
  <si>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</si>
  <si>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</si>
  <si>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</si>
  <si>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</si>
  <si>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</si>
  <si>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</si>
  <si>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</si>
  <si>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</si>
  <si>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</si>
  <si>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</si>
  <si>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</si>
  <si>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</si>
  <si>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</si>
  <si>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</si>
  <si>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</si>
  <si>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</si>
  <si>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</si>
  <si>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</si>
  <si>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</si>
  <si>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</si>
  <si>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</si>
  <si>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</si>
  <si>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</si>
  <si>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</si>
  <si>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</si>
  <si>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</si>
  <si>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</si>
  <si>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</si>
  <si>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</si>
  <si>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</si>
  <si>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</si>
  <si>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</si>
  <si>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</si>
  <si>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</si>
  <si>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</si>
  <si>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</si>
  <si>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</si>
  <si>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</si>
  <si>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</si>
  <si>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</si>
  <si>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</si>
  <si>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</si>
  <si>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</si>
  <si>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</si>
  <si>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</si>
  <si>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</si>
  <si>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</si>
  <si>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</si>
  <si>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</si>
  <si>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</si>
  <si>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</si>
  <si>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</si>
  <si>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</si>
  <si>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</si>
  <si>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</si>
  <si>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</si>
  <si>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</si>
  <si>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</si>
  <si>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</si>
  <si>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</si>
  <si>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</si>
  <si>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</si>
  <si>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</si>
  <si>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</si>
  <si>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</si>
  <si>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</si>
  <si>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</si>
  <si>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</si>
  <si>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</si>
  <si>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</si>
  <si>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</si>
  <si>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</si>
  <si>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</si>
  <si>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</si>
  <si>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</si>
  <si>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</si>
  <si>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</si>
  <si>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</si>
  <si>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</si>
  <si>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</si>
  <si>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</si>
  <si>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</si>
  <si>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</si>
  <si>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</si>
  <si>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</si>
  <si>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</si>
  <si>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</si>
  <si>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</si>
  <si>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</si>
  <si>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</si>
  <si>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</si>
  <si>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</si>
  <si>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</si>
  <si>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</si>
  <si>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</si>
  <si>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</si>
  <si>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</si>
  <si>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</si>
  <si>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</si>
  <si>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</si>
  <si>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</si>
  <si>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</si>
  <si>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</si>
  <si>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</si>
  <si>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</si>
  <si>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</si>
  <si>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</si>
  <si>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</si>
  <si>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</si>
  <si>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</si>
  <si>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</si>
  <si>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</si>
  <si>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</si>
  <si>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</si>
  <si>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</si>
  <si>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</si>
  <si>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</si>
  <si>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</si>
  <si>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</si>
  <si>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</si>
  <si>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</si>
  <si>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</si>
  <si>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</si>
  <si>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</si>
  <si>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</si>
  <si>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</si>
  <si>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</si>
  <si>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</si>
  <si>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</si>
  <si>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</si>
  <si>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</si>
  <si>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</si>
  <si>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</si>
  <si>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</si>
  <si>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</si>
  <si>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</si>
  <si>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</si>
  <si>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</si>
  <si>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</si>
  <si>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</si>
  <si>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</si>
  <si>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</si>
  <si>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</si>
  <si>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</si>
  <si>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</si>
  <si>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</si>
  <si>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</si>
  <si>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</si>
  <si>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</si>
  <si>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</si>
  <si>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</si>
  <si>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</si>
  <si>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</si>
  <si>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</si>
  <si>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</si>
  <si>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</si>
  <si>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</si>
  <si>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</si>
  <si>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</si>
  <si>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</si>
  <si>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</si>
  <si>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</si>
  <si>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</si>
  <si>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</si>
  <si>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</si>
  <si>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</si>
  <si>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</si>
  <si>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</si>
  <si>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</si>
  <si>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</si>
  <si>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</si>
  <si>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</si>
  <si>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</si>
  <si>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</si>
  <si>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</si>
  <si>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</si>
  <si>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</si>
  <si>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</si>
  <si>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</si>
  <si>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</si>
  <si>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</si>
  <si>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</si>
  <si>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</si>
  <si>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</si>
  <si>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</si>
  <si>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</si>
  <si>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</si>
  <si>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</si>
  <si>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</si>
  <si>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</si>
  <si>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</si>
  <si>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</si>
  <si>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</si>
  <si>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</si>
  <si>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</si>
  <si>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</si>
  <si>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</si>
  <si>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</si>
  <si>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</si>
  <si>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</si>
  <si>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</si>
  <si>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</si>
  <si>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</si>
  <si>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</si>
  <si>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</si>
  <si>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</si>
  <si>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</si>
  <si>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</si>
  <si>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</si>
  <si>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</si>
  <si>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</si>
  <si>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</si>
  <si>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</si>
  <si>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</si>
  <si>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</si>
  <si>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</si>
  <si>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</si>
  <si>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</si>
  <si>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</si>
  <si>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</si>
  <si>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</si>
  <si>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</si>
  <si>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</si>
  <si>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</si>
  <si>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</si>
  <si>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</si>
  <si>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</si>
  <si>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</si>
  <si>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</si>
  <si>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</si>
  <si>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</si>
  <si>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</si>
  <si>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</si>
  <si>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</si>
  <si>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</si>
  <si>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</si>
  <si>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</si>
  <si>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</si>
  <si>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</si>
  <si>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</si>
  <si>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</si>
  <si>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</si>
  <si>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</si>
  <si>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</si>
  <si>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</si>
  <si>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</si>
  <si>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</si>
  <si>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</si>
  <si>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</si>
  <si>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</si>
  <si>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</si>
  <si>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</si>
  <si>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</si>
  <si>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</si>
  <si>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</si>
  <si>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</si>
  <si>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</si>
  <si>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</si>
  <si>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</si>
  <si>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</si>
  <si>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</si>
  <si>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</si>
  <si>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</si>
  <si>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</si>
  <si>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</si>
  <si>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</si>
  <si>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</si>
  <si>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</si>
  <si>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</si>
  <si>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</si>
  <si>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</si>
  <si>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</si>
  <si>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</si>
  <si>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</si>
  <si>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</si>
  <si>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</si>
  <si>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</si>
  <si>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</si>
  <si>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</si>
  <si>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</si>
  <si>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</si>
  <si>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</si>
  <si>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</si>
  <si>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</si>
  <si>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</si>
  <si>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</si>
  <si>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</si>
  <si>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</si>
  <si>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</si>
  <si>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</si>
  <si>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</si>
  <si>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</si>
  <si>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</si>
  <si>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</si>
  <si>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</si>
  <si>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</si>
  <si>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</si>
  <si>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</si>
  <si>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</si>
  <si>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</si>
  <si>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</si>
  <si>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</si>
  <si>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</si>
  <si>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</si>
  <si>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</si>
  <si>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</si>
  <si>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</si>
  <si>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</si>
  <si>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</si>
  <si>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</si>
  <si>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</si>
  <si>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</si>
  <si>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</si>
  <si>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</si>
  <si>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</si>
  <si>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</si>
  <si>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</si>
  <si>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</si>
  <si>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</si>
  <si>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</si>
  <si>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</si>
  <si>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</si>
  <si>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</si>
  <si>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</si>
  <si>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</si>
  <si>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</si>
  <si>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</si>
  <si>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</si>
  <si>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</si>
  <si>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</si>
  <si>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</si>
  <si>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</si>
  <si>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</si>
  <si>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</si>
  <si>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</si>
  <si>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</si>
  <si>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</si>
  <si>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</si>
  <si>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</si>
  <si>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</si>
  <si>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</si>
  <si>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</si>
  <si>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</si>
  <si>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</si>
  <si>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</si>
  <si>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</si>
  <si>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</si>
  <si>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</si>
  <si>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</si>
  <si>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</si>
  <si>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</si>
  <si>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</si>
  <si>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</si>
  <si>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</si>
  <si>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</si>
  <si>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</si>
  <si>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</si>
  <si>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</si>
  <si>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</si>
  <si>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</si>
  <si>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</si>
  <si>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</si>
  <si>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</si>
  <si>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</si>
  <si>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</si>
  <si>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</si>
  <si>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</si>
  <si>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</si>
  <si>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</si>
  <si>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</si>
  <si>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</si>
  <si>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</si>
  <si>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</si>
  <si>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</si>
  <si>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</si>
  <si>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</si>
  <si>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</si>
  <si>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</si>
  <si>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</si>
  <si>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</si>
  <si>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</si>
  <si>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</si>
  <si>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</si>
  <si>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</si>
  <si>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</si>
  <si>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</si>
  <si>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</si>
  <si>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</si>
  <si>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</si>
  <si>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</si>
  <si>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</si>
  <si>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</si>
  <si>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</si>
  <si>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</si>
  <si>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</si>
  <si>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</si>
  <si>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</si>
  <si>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</si>
  <si>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</si>
  <si>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</si>
  <si>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</si>
  <si>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</si>
  <si>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</si>
  <si>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</si>
  <si>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</si>
  <si>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</si>
  <si>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</si>
  <si>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</si>
  <si>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</si>
  <si>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</si>
  <si>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</si>
  <si>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</si>
  <si>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</si>
  <si>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</si>
  <si>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</si>
  <si>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</si>
  <si>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</si>
  <si>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</si>
  <si>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</si>
  <si>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</si>
  <si>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</si>
  <si>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</si>
  <si>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</si>
  <si>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</si>
  <si>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</si>
  <si>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</si>
  <si>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</si>
  <si>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</si>
  <si>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</si>
  <si>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</si>
  <si>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</si>
  <si>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</si>
  <si>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</si>
  <si>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</si>
  <si>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</si>
  <si>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</si>
  <si>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</si>
  <si>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</si>
  <si>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</si>
  <si>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</si>
  <si>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</si>
  <si>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</si>
  <si>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</si>
  <si>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</si>
  <si>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</si>
  <si>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</si>
  <si>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</si>
  <si>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</si>
  <si>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</si>
  <si>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</si>
  <si>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</si>
  <si>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</si>
  <si>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</si>
  <si>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</si>
  <si>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</si>
  <si>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</si>
  <si>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</si>
  <si>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</si>
  <si>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</si>
  <si>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</si>
  <si>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</si>
  <si>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</si>
  <si>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</si>
  <si>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</si>
  <si>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</si>
  <si>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</si>
  <si>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</si>
  <si>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</si>
  <si>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</si>
  <si>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</si>
  <si>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</si>
  <si>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</si>
  <si>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</si>
  <si>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</si>
  <si>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</si>
  <si>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</si>
  <si>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</si>
  <si>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</si>
  <si>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</si>
  <si>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</si>
  <si>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</si>
  <si>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</si>
  <si>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</si>
  <si>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</si>
  <si>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</si>
  <si>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</si>
  <si>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</si>
  <si>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</si>
  <si>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</si>
  <si>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</si>
  <si>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</si>
  <si>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</si>
  <si>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</si>
  <si>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</si>
  <si>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</si>
  <si>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</si>
  <si>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</si>
  <si>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</si>
  <si>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</si>
  <si>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</si>
  <si>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</si>
  <si>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</si>
  <si>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</si>
  <si>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</si>
  <si>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</si>
  <si>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</si>
  <si>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</si>
  <si>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</si>
  <si>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</si>
  <si>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</si>
  <si>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</si>
  <si>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</si>
  <si>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</si>
  <si>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</si>
  <si>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</si>
  <si>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</si>
  <si>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</si>
  <si>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</si>
  <si>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</si>
  <si>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</si>
  <si>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</si>
  <si>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</si>
  <si>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</si>
  <si>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</si>
  <si>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</si>
  <si>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</si>
  <si>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</si>
  <si>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</si>
  <si>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</si>
  <si>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</si>
  <si>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</si>
  <si>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</si>
  <si>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</si>
  <si>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</si>
  <si>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</si>
  <si>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</si>
  <si>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</si>
  <si>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</si>
  <si>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</si>
  <si>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</si>
  <si>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</si>
  <si>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</si>
  <si>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</si>
  <si>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</si>
  <si>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</si>
  <si>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</si>
  <si>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</si>
  <si>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</si>
  <si>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</si>
  <si>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</si>
  <si>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</si>
  <si>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</si>
  <si>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</si>
  <si>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</si>
  <si>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</si>
  <si>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</si>
  <si>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</si>
  <si>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</si>
  <si>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</si>
  <si>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</si>
  <si>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</si>
  <si>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</si>
  <si>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</si>
  <si>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</si>
  <si>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</si>
  <si>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</si>
  <si>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</si>
  <si>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</si>
  <si>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</si>
  <si>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</si>
  <si>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</si>
  <si>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</si>
  <si>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</si>
  <si>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</si>
  <si>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</si>
  <si>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</si>
  <si>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</si>
  <si>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</si>
  <si>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</si>
  <si>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</si>
  <si>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</si>
  <si>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</si>
  <si>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</si>
  <si>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</si>
  <si>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</si>
  <si>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</si>
  <si>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</si>
  <si>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</si>
  <si>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</si>
  <si>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</si>
  <si>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</si>
  <si>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</si>
  <si>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</si>
  <si>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</si>
  <si>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</si>
  <si>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</si>
  <si>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</si>
  <si>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</si>
  <si>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</si>
  <si>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</si>
  <si>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</si>
  <si>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</si>
  <si>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</si>
  <si>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</si>
  <si>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</si>
  <si>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</si>
  <si>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</si>
  <si>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</si>
  <si>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</si>
  <si>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</si>
  <si>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</si>
  <si>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</si>
  <si>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</si>
  <si>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</si>
  <si>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</si>
  <si>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</si>
  <si>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</si>
  <si>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</si>
  <si>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</si>
  <si>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</si>
  <si>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</si>
  <si>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</si>
  <si>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</si>
  <si>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</si>
  <si>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</si>
  <si>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</si>
  <si>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</si>
  <si>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</si>
  <si>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</si>
  <si>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</si>
  <si>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</si>
  <si>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</si>
  <si>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</si>
  <si>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</si>
  <si>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</si>
  <si>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</si>
  <si>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</si>
  <si>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</si>
  <si>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</si>
  <si>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</si>
  <si>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</si>
  <si>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</si>
  <si>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</si>
  <si>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</si>
  <si>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</si>
  <si>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</si>
  <si>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</si>
  <si>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</si>
  <si>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</si>
  <si>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</si>
  <si>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</si>
  <si>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</si>
  <si>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</si>
  <si>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</si>
  <si>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</si>
  <si>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</si>
  <si>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</si>
  <si>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</si>
  <si>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</si>
  <si>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</si>
  <si>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</si>
  <si>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</si>
  <si>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</si>
  <si>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</si>
  <si>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</si>
  <si>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</si>
  <si>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</si>
  <si>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</si>
  <si>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</si>
  <si>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</si>
  <si>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</si>
  <si>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</si>
  <si>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</si>
  <si>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</si>
  <si>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</si>
  <si>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</si>
  <si>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</si>
  <si>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</si>
  <si>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</si>
  <si>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</si>
  <si>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</si>
  <si>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</si>
  <si>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</si>
  <si>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</si>
  <si>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</si>
  <si>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</si>
  <si>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</si>
  <si>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</si>
  <si>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</si>
  <si>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</si>
  <si>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</si>
  <si>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</si>
  <si>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</si>
  <si>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</si>
  <si>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</si>
  <si>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</si>
  <si>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</si>
  <si>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</si>
  <si>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</si>
  <si>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</si>
  <si>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</si>
  <si>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</si>
  <si>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</si>
  <si>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</si>
  <si>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</si>
  <si>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</si>
  <si>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</si>
  <si>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</si>
  <si>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</si>
  <si>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</si>
  <si>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</si>
  <si>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</si>
  <si>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</si>
  <si>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</si>
  <si>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</si>
  <si>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</si>
  <si>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</si>
  <si>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</si>
  <si>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</si>
  <si>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</si>
  <si>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</si>
  <si>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</si>
  <si>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</si>
  <si>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</si>
  <si>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</si>
  <si>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</si>
  <si>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</si>
  <si>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</si>
  <si>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</si>
  <si>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</si>
  <si>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</si>
  <si>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</si>
  <si>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</si>
  <si>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</si>
  <si>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</si>
  <si>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</si>
  <si>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</si>
  <si>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</si>
  <si>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</si>
  <si>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</si>
  <si>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</si>
  <si>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</si>
  <si>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</si>
  <si>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</si>
  <si>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</si>
  <si>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</si>
  <si>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</si>
  <si>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</si>
  <si>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</si>
  <si>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</si>
  <si>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</si>
  <si>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</si>
  <si>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</si>
  <si>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</si>
  <si>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</si>
  <si>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</si>
  <si>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</si>
  <si>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</si>
  <si>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</si>
  <si>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</si>
  <si>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</si>
  <si>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</si>
  <si>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</si>
  <si>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</si>
  <si>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</si>
  <si>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</si>
  <si>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</si>
  <si>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</si>
  <si>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</si>
  <si>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</si>
  <si>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</si>
  <si>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</si>
  <si>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</si>
  <si>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</si>
  <si>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</si>
  <si>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</si>
  <si>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</si>
  <si>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</si>
  <si>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</si>
  <si>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</si>
  <si>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</si>
  <si>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</si>
  <si>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</si>
  <si>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</si>
  <si>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</si>
  <si>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</si>
  <si>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</si>
  <si>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</si>
  <si>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</si>
  <si>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</si>
  <si>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</si>
  <si>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</si>
  <si>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</si>
  <si>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</si>
  <si>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</si>
  <si>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</si>
  <si>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</si>
  <si>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</si>
  <si>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</si>
  <si>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</si>
  <si>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</si>
  <si>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</si>
  <si>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</si>
  <si>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</si>
  <si>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</si>
  <si>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</si>
  <si>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</si>
  <si>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</si>
  <si>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</si>
  <si>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</si>
  <si>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</si>
  <si>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</si>
  <si>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</si>
  <si>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</si>
  <si>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</si>
  <si>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</si>
  <si>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</si>
  <si>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</si>
  <si>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</si>
  <si>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</si>
  <si>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</si>
  <si>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</si>
  <si>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</si>
  <si>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</si>
  <si>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</si>
  <si>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</si>
  <si>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</si>
  <si>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</si>
  <si>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</si>
  <si>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</si>
  <si>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</si>
  <si>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</si>
  <si>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</si>
  <si>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</si>
  <si>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</si>
  <si>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</si>
  <si>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</si>
  <si>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</si>
  <si>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</si>
  <si>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</si>
  <si>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</si>
  <si>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</si>
  <si>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</si>
  <si>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</si>
  <si>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</si>
  <si>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</si>
  <si>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</si>
  <si>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</si>
  <si>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</si>
  <si>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</si>
  <si>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</si>
  <si>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</si>
  <si>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</si>
  <si>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</si>
  <si>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</si>
  <si>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</si>
  <si>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</si>
  <si>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</si>
  <si>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</si>
  <si>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</si>
  <si>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</si>
  <si>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</si>
  <si>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</si>
  <si>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</si>
  <si>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</si>
  <si>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</si>
  <si>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</si>
  <si>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</si>
  <si>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</si>
  <si>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</si>
  <si>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</si>
  <si>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</si>
  <si>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</si>
  <si>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</si>
  <si>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</si>
  <si>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</si>
  <si>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</si>
  <si>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</si>
  <si>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</si>
  <si>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</si>
  <si>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</si>
  <si>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</si>
  <si>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</si>
  <si>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</si>
  <si>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</si>
  <si>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</si>
  <si>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</si>
  <si>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</si>
  <si>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</si>
  <si>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</si>
  <si>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</si>
  <si>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</si>
  <si>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</si>
  <si>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</si>
  <si>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</si>
  <si>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</si>
  <si>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</si>
  <si>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</si>
  <si>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</si>
  <si>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</si>
  <si>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</si>
  <si>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</si>
  <si>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</si>
  <si>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</si>
  <si>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</si>
  <si>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</si>
  <si>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</si>
  <si>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</si>
  <si>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</si>
  <si>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</si>
  <si>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</si>
  <si>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</si>
  <si>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</si>
  <si>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</si>
  <si>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</si>
  <si>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</si>
  <si>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</si>
  <si>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</si>
  <si>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</si>
  <si>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</si>
  <si>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</si>
  <si>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</si>
  <si>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</si>
  <si>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</si>
  <si>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</si>
  <si>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</si>
  <si>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</si>
  <si>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</si>
  <si>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</si>
  <si>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</si>
  <si>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</si>
  <si>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</si>
  <si>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</si>
  <si>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</si>
  <si>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</si>
  <si>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</si>
  <si>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</si>
  <si>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</si>
  <si>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</si>
  <si>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</si>
  <si>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</si>
  <si>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</si>
  <si>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</si>
  <si>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</si>
  <si>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</si>
  <si>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</si>
  <si>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</si>
  <si>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</si>
  <si>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</si>
  <si>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</si>
  <si>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</si>
  <si>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</si>
  <si>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</si>
  <si>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</si>
  <si>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</si>
  <si>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</si>
  <si>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</si>
  <si>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</si>
  <si>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</si>
  <si>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</si>
  <si>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</si>
  <si>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</si>
  <si>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</si>
  <si>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</si>
  <si>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</si>
  <si>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</si>
  <si>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</si>
  <si>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</si>
  <si>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</si>
  <si>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</si>
  <si>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</si>
  <si>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</si>
  <si>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</si>
  <si>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</si>
  <si>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</si>
  <si>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</si>
  <si>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</si>
  <si>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</si>
  <si>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</si>
  <si>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</si>
  <si>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</si>
  <si>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</si>
  <si>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</si>
  <si>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</si>
  <si>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</si>
  <si>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</si>
  <si>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</si>
  <si>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</si>
  <si>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</si>
  <si>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</si>
  <si>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</si>
  <si>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</si>
  <si>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</si>
  <si>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</si>
  <si>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</si>
  <si>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</si>
  <si>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</si>
  <si>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</si>
  <si>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</si>
  <si>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</si>
  <si>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</si>
  <si>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</si>
  <si>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</si>
  <si>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</si>
  <si>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</si>
  <si>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</si>
  <si>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</si>
  <si>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</si>
  <si>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</si>
  <si>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</si>
  <si>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</si>
  <si>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</si>
  <si>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</si>
  <si>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</si>
  <si>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</si>
  <si>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</si>
  <si>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</si>
  <si>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</si>
  <si>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</si>
  <si>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</si>
  <si>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</si>
  <si>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</si>
  <si>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</si>
  <si>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</si>
  <si>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</si>
  <si>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</si>
  <si>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</si>
  <si>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</si>
  <si>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</si>
  <si>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</si>
  <si>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</si>
  <si>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</si>
  <si>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</si>
  <si>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</si>
  <si>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</si>
  <si>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</si>
  <si>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</si>
  <si>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</si>
  <si>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</si>
  <si>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</si>
  <si>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</si>
  <si>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</si>
  <si>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</si>
  <si>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</si>
  <si>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</si>
  <si>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</si>
  <si>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</si>
  <si>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</si>
  <si>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</si>
  <si>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</si>
  <si>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</si>
  <si>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</si>
  <si>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</si>
  <si>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</si>
  <si>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</si>
  <si>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</si>
  <si>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</si>
  <si>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</si>
  <si>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</si>
  <si>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</si>
  <si>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</si>
  <si>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</si>
  <si>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</si>
  <si>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</si>
  <si>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</si>
  <si>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</si>
  <si>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</si>
  <si>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</si>
  <si>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</si>
  <si>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</si>
  <si>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</si>
  <si>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</si>
  <si>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</si>
  <si>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</si>
  <si>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</si>
  <si>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</si>
  <si>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</si>
  <si>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</si>
  <si>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</si>
  <si>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</si>
  <si>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</si>
  <si>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</si>
  <si>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</si>
  <si>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</si>
  <si>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</si>
  <si>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</si>
  <si>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</si>
  <si>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</si>
  <si>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</si>
  <si>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</si>
  <si>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</si>
  <si>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</si>
  <si>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</si>
  <si>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</si>
  <si>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</si>
  <si>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</si>
  <si>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</si>
  <si>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</si>
  <si>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</si>
  <si>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</si>
  <si>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</si>
  <si>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</si>
  <si>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</si>
  <si>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</si>
  <si>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</si>
  <si>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</si>
  <si>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</si>
  <si>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</si>
  <si>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</si>
  <si>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</si>
  <si>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</si>
  <si>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</si>
  <si>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</si>
  <si>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</si>
  <si>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</si>
  <si>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</si>
  <si>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</si>
  <si>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</si>
  <si>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</si>
  <si>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</si>
  <si>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</si>
  <si>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</si>
  <si>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</si>
  <si>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</si>
  <si>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</si>
  <si>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</si>
  <si>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</si>
  <si>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</si>
  <si>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</si>
  <si>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</si>
  <si>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</si>
  <si>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</si>
  <si>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</si>
  <si>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</si>
  <si>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</si>
  <si>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</si>
  <si>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</si>
  <si>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</si>
  <si>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</si>
  <si>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</si>
  <si>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</si>
  <si>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</si>
  <si>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</si>
  <si>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</si>
  <si>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</si>
  <si>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</si>
  <si>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</si>
  <si>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</si>
  <si>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</si>
  <si>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</si>
  <si>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</si>
  <si>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</si>
  <si>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</si>
  <si>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</si>
  <si>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</si>
  <si>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</si>
  <si>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</si>
  <si>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</si>
  <si>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</si>
  <si>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</si>
  <si>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</si>
  <si>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</si>
  <si>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</si>
  <si>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</si>
  <si>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</si>
  <si>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</si>
  <si>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</si>
  <si>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</si>
  <si>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</si>
  <si>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</si>
  <si>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</si>
  <si>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</si>
  <si>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</si>
  <si>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</si>
  <si>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</si>
  <si>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</si>
  <si>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</si>
  <si>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</si>
  <si>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</si>
  <si>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</si>
  <si>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</si>
  <si>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</si>
  <si>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</si>
  <si>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</si>
  <si>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</si>
  <si>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</si>
  <si>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</si>
  <si>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</si>
  <si>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</si>
  <si>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</si>
  <si>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</si>
  <si>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</si>
  <si>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</si>
  <si>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</si>
  <si>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</si>
  <si>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</si>
  <si>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</si>
  <si>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</si>
  <si>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</si>
  <si>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</si>
  <si>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</si>
  <si>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</si>
  <si>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</si>
  <si>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</si>
  <si>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</si>
  <si>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</si>
  <si>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</si>
  <si>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</si>
  <si>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</si>
  <si>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</si>
  <si>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</si>
  <si>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</si>
  <si>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</si>
  <si>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</si>
  <si>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</si>
  <si>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</si>
  <si>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</si>
  <si>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</si>
  <si>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</si>
  <si>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</si>
  <si>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</si>
  <si>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</si>
  <si>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</si>
  <si>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</si>
  <si>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</si>
  <si>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</si>
  <si>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</si>
  <si>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</si>
  <si>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</si>
  <si>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</si>
  <si>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</si>
  <si>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</si>
  <si>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</si>
  <si>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</si>
  <si>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</si>
  <si>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</si>
  <si>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</si>
  <si>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</si>
  <si>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</si>
  <si>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</si>
  <si>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</si>
  <si>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</si>
  <si>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</si>
  <si>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</si>
  <si>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</si>
  <si>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</si>
  <si>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</si>
  <si>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</si>
  <si>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</si>
  <si>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</si>
  <si>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</si>
  <si>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</si>
  <si>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</si>
  <si>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</si>
  <si>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</si>
  <si>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</si>
  <si>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</si>
  <si>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</si>
  <si>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</si>
  <si>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</si>
  <si>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</si>
  <si>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</si>
  <si>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</si>
  <si>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</si>
  <si>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</si>
  <si>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</si>
  <si>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</si>
  <si>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</si>
  <si>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</si>
  <si>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</si>
  <si>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</si>
  <si>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</si>
  <si>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</si>
  <si>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</si>
  <si>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</si>
  <si>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</si>
  <si>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</si>
  <si>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</si>
  <si>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</si>
  <si>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</si>
  <si>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</si>
  <si>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</si>
  <si>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</si>
  <si>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</si>
  <si>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</si>
  <si>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</si>
  <si>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</si>
  <si>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</si>
  <si>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</si>
  <si>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</si>
  <si>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</si>
  <si>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</si>
  <si>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</si>
  <si>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</si>
  <si>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</si>
  <si>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</si>
  <si>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</si>
  <si>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</si>
  <si>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</si>
  <si>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</si>
  <si>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</si>
  <si>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</si>
  <si>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</si>
  <si>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</si>
  <si>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</si>
  <si>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</si>
  <si>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</si>
  <si>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</si>
  <si>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</si>
  <si>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</si>
  <si>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</si>
  <si>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</si>
  <si>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</si>
  <si>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</si>
  <si>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</si>
  <si>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</si>
  <si>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</si>
  <si>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</si>
  <si>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</si>
  <si>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</si>
  <si>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</si>
  <si>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</si>
  <si>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</si>
  <si>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</si>
  <si>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</si>
  <si>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</si>
  <si>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</si>
  <si>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</si>
  <si>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</si>
  <si>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</si>
  <si>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</si>
  <si>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</si>
  <si>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</si>
  <si>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</si>
  <si>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</si>
  <si>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</si>
  <si>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</si>
  <si>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</si>
  <si>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</si>
  <si>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</si>
  <si>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</si>
  <si>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</si>
  <si>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</si>
  <si>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</si>
  <si>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</si>
  <si>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</si>
  <si>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</si>
  <si>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</si>
  <si>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</si>
  <si>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</si>
  <si>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</si>
  <si>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</si>
  <si>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</si>
  <si>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</si>
  <si>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</si>
  <si>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</si>
  <si>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</si>
  <si>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</si>
  <si>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</si>
  <si>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</si>
  <si>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</si>
  <si>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</si>
  <si>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</si>
  <si>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</si>
  <si>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</si>
  <si>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</si>
  <si>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</si>
  <si>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</si>
  <si>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</si>
  <si>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</si>
  <si>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</si>
  <si>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</si>
  <si>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</si>
  <si>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</si>
  <si>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</si>
  <si>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</si>
  <si>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</si>
  <si>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</si>
  <si>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</si>
  <si>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</si>
  <si>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</si>
  <si>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</si>
  <si>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</si>
  <si>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</si>
  <si>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</si>
  <si>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</si>
  <si>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</si>
  <si>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</si>
  <si>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</si>
  <si>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</si>
  <si>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</si>
  <si>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</si>
  <si>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</si>
  <si>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</si>
  <si>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</si>
  <si>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</si>
  <si>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</si>
  <si>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</si>
  <si>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</si>
  <si>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</si>
  <si>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</si>
  <si>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</si>
  <si>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</si>
  <si>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</si>
  <si>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</si>
  <si>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</si>
  <si>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</si>
  <si>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</si>
  <si>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</si>
  <si>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</si>
  <si>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</si>
  <si>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</si>
  <si>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</si>
  <si>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</si>
  <si>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</si>
  <si>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</si>
  <si>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</si>
  <si>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</si>
  <si>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</si>
  <si>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</si>
  <si>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</si>
  <si>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</si>
  <si>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</si>
  <si>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</si>
  <si>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</si>
  <si>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</si>
  <si>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</si>
  <si>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</si>
  <si>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</si>
  <si>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</si>
  <si>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</si>
  <si>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</si>
  <si>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</si>
  <si>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</si>
  <si>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</si>
  <si>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</si>
  <si>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</si>
  <si>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</si>
  <si>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</si>
  <si>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</si>
  <si>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</si>
  <si>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</si>
  <si>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</si>
  <si>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</si>
  <si>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</si>
  <si>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</si>
  <si>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</si>
  <si>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</si>
  <si>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</si>
  <si>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</si>
  <si>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</si>
  <si>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</si>
  <si>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</si>
  <si>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</si>
  <si>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</si>
  <si>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</si>
  <si>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</si>
  <si>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</si>
  <si>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</si>
  <si>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</si>
  <si>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</si>
  <si>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</si>
  <si>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</si>
  <si>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</si>
  <si>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</si>
  <si>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</si>
  <si>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</si>
  <si>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</si>
  <si>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</si>
  <si>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</si>
  <si>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</si>
  <si>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</si>
  <si>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</si>
  <si>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</si>
  <si>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</si>
  <si>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</si>
  <si>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</si>
  <si>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</si>
  <si>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</si>
  <si>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</si>
  <si>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</si>
  <si>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</si>
  <si>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</si>
  <si>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</si>
  <si>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</si>
  <si>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</si>
  <si>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</si>
  <si>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</si>
  <si>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</si>
  <si>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</si>
  <si>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</si>
  <si>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</si>
  <si>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</si>
  <si>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</si>
  <si>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</si>
  <si>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</si>
  <si>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</si>
  <si>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</si>
  <si>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</si>
  <si>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</si>
  <si>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</si>
  <si>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</si>
  <si>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</si>
  <si>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</si>
  <si>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</si>
  <si>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</si>
  <si>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</si>
  <si>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</si>
  <si>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</si>
  <si>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</si>
  <si>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</si>
  <si>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</si>
  <si>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</si>
  <si>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</si>
  <si>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</si>
  <si>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</si>
  <si>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</si>
  <si>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</si>
  <si>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</si>
  <si>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</si>
  <si>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</si>
  <si>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</si>
  <si>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</si>
  <si>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</si>
  <si>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</si>
  <si>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</si>
  <si>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</si>
  <si>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</si>
  <si>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</si>
  <si>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</si>
  <si>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</si>
  <si>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</si>
  <si>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</si>
  <si>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</si>
  <si>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</si>
  <si>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</si>
  <si>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</si>
  <si>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</si>
  <si>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</si>
  <si>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</si>
  <si>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</si>
  <si>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</si>
  <si>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</si>
  <si>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</si>
  <si>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</si>
  <si>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</si>
  <si>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</si>
  <si>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</si>
  <si>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</si>
  <si>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</si>
  <si>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</si>
  <si>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</si>
  <si>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</si>
  <si>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</si>
  <si>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</si>
  <si>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</si>
  <si>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</si>
  <si>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</si>
  <si>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</si>
  <si>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</si>
  <si>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</si>
  <si>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</si>
  <si>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</si>
  <si>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</si>
  <si>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</si>
  <si>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</si>
  <si>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</si>
  <si>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</si>
  <si>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</si>
  <si>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</si>
  <si>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</si>
  <si>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</si>
  <si>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</si>
  <si>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</si>
  <si>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</si>
  <si>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</si>
  <si>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</si>
  <si>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</si>
  <si>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</si>
  <si>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</si>
  <si>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</si>
  <si>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</si>
  <si>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</si>
  <si>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</si>
  <si>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</si>
  <si>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</si>
  <si>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</si>
  <si>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</si>
  <si>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</si>
  <si>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</si>
  <si>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</si>
  <si>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</si>
  <si>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</si>
  <si>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</si>
  <si>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</si>
  <si>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</si>
  <si>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</si>
  <si>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</si>
  <si>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</si>
  <si>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</si>
  <si>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</si>
  <si>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</si>
  <si>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</si>
  <si>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</si>
  <si>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</si>
  <si>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</si>
  <si>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</si>
  <si>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</si>
  <si>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</si>
  <si>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</si>
  <si>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</si>
  <si>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</si>
  <si>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</si>
  <si>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</si>
  <si>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</si>
  <si>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</si>
  <si>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</si>
  <si>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</si>
  <si>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</si>
  <si>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</si>
  <si>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</si>
  <si>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</si>
  <si>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</si>
  <si>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</si>
  <si>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</si>
  <si>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</si>
  <si>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</si>
  <si>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</si>
  <si>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</si>
  <si>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</si>
  <si>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</si>
  <si>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</si>
  <si>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</si>
  <si>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</si>
  <si>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</si>
  <si>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</si>
  <si>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</si>
  <si>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</si>
  <si>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</si>
  <si>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</si>
  <si>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</si>
  <si>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</si>
  <si>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</si>
  <si>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</si>
  <si>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</si>
  <si>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</si>
  <si>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</si>
  <si>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</si>
  <si>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</si>
  <si>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</si>
  <si>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</si>
  <si>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</si>
  <si>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</si>
  <si>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</si>
  <si>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</si>
  <si>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</si>
  <si>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</si>
  <si>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</si>
  <si>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</si>
  <si>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</si>
  <si>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</si>
  <si>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</si>
  <si>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</si>
  <si>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</si>
  <si>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</si>
  <si>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</si>
  <si>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</si>
  <si>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</si>
  <si>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</si>
  <si>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</si>
  <si>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</si>
  <si>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</si>
  <si>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</si>
  <si>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</si>
  <si>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</si>
  <si>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</si>
  <si>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</si>
  <si>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</si>
  <si>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</si>
  <si>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</si>
  <si>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</si>
  <si>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</si>
  <si>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</si>
  <si>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</si>
  <si>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</si>
  <si>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</si>
  <si>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</si>
  <si>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</si>
  <si>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</si>
  <si>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</si>
  <si>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</si>
  <si>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</si>
  <si>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</si>
  <si>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</si>
  <si>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</si>
  <si>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</si>
  <si>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</si>
  <si>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</si>
  <si>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</si>
  <si>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</si>
  <si>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</si>
  <si>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</si>
  <si>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</si>
  <si>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</si>
  <si>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</si>
  <si>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</si>
  <si>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</si>
  <si>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</si>
  <si>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</si>
  <si>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</si>
  <si>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</si>
  <si>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</si>
  <si>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</si>
  <si>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</si>
  <si>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</si>
  <si>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</si>
  <si>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</si>
  <si>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</si>
  <si>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</si>
  <si>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</si>
  <si>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</si>
  <si>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</si>
  <si>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</si>
  <si>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</si>
  <si>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</si>
  <si>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</si>
  <si>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</si>
  <si>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</si>
  <si>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</si>
  <si>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</si>
  <si>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</si>
  <si>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</si>
  <si>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</si>
  <si>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</si>
  <si>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</si>
  <si>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</si>
  <si>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</si>
  <si>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</si>
  <si>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</si>
  <si>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</si>
  <si>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</si>
  <si>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</si>
  <si>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</si>
  <si>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</si>
  <si>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</si>
  <si>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</si>
  <si>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</si>
  <si>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</si>
  <si>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</si>
  <si>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</si>
  <si>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</si>
  <si>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</si>
  <si>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</si>
  <si>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</si>
  <si>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</si>
  <si>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</si>
  <si>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</si>
  <si>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</si>
  <si>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</si>
  <si>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</si>
  <si>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</si>
  <si>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</si>
  <si>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</si>
  <si>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</si>
  <si>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</si>
  <si>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</si>
  <si>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</si>
  <si>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</si>
  <si>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</si>
  <si>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</si>
  <si>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</si>
  <si>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</si>
  <si>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</si>
  <si>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</si>
  <si>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</si>
  <si>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</si>
  <si>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</si>
  <si>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</si>
  <si>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</si>
  <si>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</si>
  <si>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</si>
  <si>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</si>
  <si>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</si>
  <si>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</si>
  <si>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</si>
  <si>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</si>
  <si>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</si>
  <si>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</si>
  <si>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</si>
  <si>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</si>
  <si>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</si>
  <si>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</si>
  <si>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</si>
  <si>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</si>
  <si>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</si>
  <si>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</si>
  <si>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</si>
  <si>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</si>
  <si>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</si>
  <si>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</si>
  <si>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</si>
  <si>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</si>
  <si>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</si>
  <si>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</si>
  <si>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</si>
  <si>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</si>
  <si>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</si>
  <si>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</si>
  <si>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</si>
  <si>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</si>
  <si>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</si>
  <si>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</si>
  <si>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</si>
  <si>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</si>
  <si>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</si>
  <si>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</si>
  <si>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</si>
  <si>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</si>
  <si>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</si>
  <si>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</si>
  <si>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</si>
  <si>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</si>
  <si>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</si>
  <si>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</si>
  <si>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</si>
  <si>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</si>
  <si>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</si>
  <si>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</si>
  <si>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</si>
  <si>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</si>
  <si>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</si>
  <si>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</si>
  <si>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</si>
  <si>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</si>
  <si>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</si>
  <si>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</si>
  <si>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</si>
  <si>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</si>
  <si>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</si>
  <si>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</si>
  <si>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</si>
  <si>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</si>
  <si>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</si>
  <si>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</si>
  <si>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</si>
  <si>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</si>
  <si>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</si>
  <si>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</si>
  <si>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</si>
  <si>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</si>
  <si>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</si>
  <si>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</si>
  <si>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</si>
  <si>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</si>
  <si>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</si>
  <si>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</si>
  <si>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</si>
  <si>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</si>
  <si>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</si>
  <si>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</si>
  <si>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</si>
  <si>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</si>
  <si>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</si>
  <si>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</si>
  <si>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</si>
  <si>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</si>
  <si>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</si>
  <si>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</si>
  <si>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</si>
  <si>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</si>
  <si>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</si>
  <si>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</si>
  <si>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</si>
  <si>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</si>
  <si>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</si>
  <si>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</si>
  <si>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</si>
  <si>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</si>
  <si>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</si>
  <si>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</si>
  <si>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</si>
  <si>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</si>
  <si>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</si>
  <si>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</si>
  <si>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</si>
  <si>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</si>
  <si>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</si>
  <si>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</si>
  <si>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</si>
  <si>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</si>
  <si>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</si>
  <si>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</si>
  <si>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</si>
  <si>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</si>
  <si>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</si>
  <si>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</si>
  <si>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</si>
  <si>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</si>
  <si>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</si>
  <si>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</si>
  <si>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</si>
  <si>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</si>
  <si>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</si>
  <si>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</si>
  <si>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</si>
  <si>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</si>
  <si>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</si>
  <si>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</si>
  <si>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</si>
  <si>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</si>
  <si>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</si>
  <si>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</si>
  <si>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</si>
  <si>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</si>
  <si>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</si>
  <si>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</si>
  <si>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</si>
  <si>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</si>
  <si>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</si>
  <si>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</si>
  <si>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</si>
  <si>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</si>
  <si>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</si>
  <si>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</si>
  <si>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</si>
  <si>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</si>
  <si>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</si>
  <si>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</si>
  <si>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</si>
  <si>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</si>
  <si>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</si>
  <si>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</si>
  <si>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</si>
  <si>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</si>
  <si>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</si>
  <si>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</si>
  <si>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</si>
  <si>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</si>
  <si>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</si>
  <si>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</si>
  <si>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</si>
  <si>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</si>
  <si>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</si>
  <si>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</si>
  <si>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</si>
  <si>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</si>
  <si>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</si>
  <si>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</si>
  <si>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</si>
  <si>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</si>
  <si>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</si>
  <si>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</si>
  <si>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</si>
  <si>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</si>
  <si>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</si>
  <si>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</si>
  <si>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</si>
  <si>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</si>
  <si>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</si>
  <si>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</si>
  <si>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</si>
  <si>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</si>
  <si>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</si>
  <si>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</si>
  <si>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</si>
  <si>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</si>
  <si>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</si>
  <si>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</si>
  <si>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</si>
  <si>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</si>
  <si>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</si>
  <si>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</si>
  <si>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</si>
  <si>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</si>
  <si>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</si>
  <si>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</si>
  <si>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</si>
  <si>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</si>
  <si>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</si>
  <si>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</si>
  <si>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</si>
  <si>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</si>
  <si>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</si>
  <si>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</si>
  <si>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</si>
  <si>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</si>
  <si>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</si>
  <si>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</si>
  <si>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</si>
  <si>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</si>
  <si>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</si>
  <si>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</si>
  <si>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</si>
  <si>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</si>
  <si>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</si>
  <si>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</si>
  <si>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</si>
  <si>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</si>
  <si>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</si>
  <si>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</si>
  <si>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</si>
  <si>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</si>
  <si>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</si>
  <si>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</si>
  <si>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</si>
  <si>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</si>
  <si>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</si>
  <si>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</si>
  <si>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</si>
  <si>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</si>
  <si>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</si>
  <si>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</si>
  <si>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</si>
  <si>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</si>
  <si>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</si>
  <si>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</si>
  <si>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</si>
  <si>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</si>
  <si>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</si>
  <si>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</si>
  <si>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</si>
  <si>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</si>
  <si>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</si>
  <si>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</si>
  <si>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</si>
  <si>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</si>
  <si>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</si>
  <si>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</si>
  <si>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</si>
  <si>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</si>
  <si>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</si>
  <si>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</si>
  <si>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</si>
  <si>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</si>
  <si>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</si>
  <si>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</si>
  <si>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</si>
  <si>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</si>
  <si>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</si>
  <si>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</si>
  <si>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</si>
  <si>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</si>
  <si>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</si>
  <si>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</si>
  <si>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</si>
  <si>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</si>
  <si>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</si>
  <si>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</si>
  <si>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</si>
  <si>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</si>
  <si>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</si>
  <si>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</si>
  <si>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</si>
  <si>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</si>
  <si>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</si>
  <si>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</si>
  <si>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</si>
  <si>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</si>
  <si>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</si>
  <si>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</si>
  <si>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</si>
  <si>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</si>
  <si>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</si>
  <si>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</si>
  <si>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</si>
  <si>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</si>
  <si>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</si>
  <si>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</si>
  <si>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</si>
  <si>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</si>
  <si>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</si>
  <si>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</si>
  <si>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</si>
  <si>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</si>
  <si>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</si>
  <si>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</si>
  <si>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</si>
  <si>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</si>
  <si>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</si>
  <si>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</si>
  <si>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</si>
  <si>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</si>
  <si>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</si>
  <si>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</si>
  <si>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</si>
  <si>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</si>
  <si>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</si>
  <si>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</si>
  <si>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</si>
  <si>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</si>
  <si>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</si>
  <si>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</si>
  <si>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</si>
  <si>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</si>
  <si>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</si>
  <si>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</si>
  <si>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</si>
  <si>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</si>
  <si>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</si>
  <si>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</si>
  <si>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</si>
  <si>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</si>
  <si>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</si>
  <si>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</si>
  <si>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</si>
  <si>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</si>
  <si>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</si>
  <si>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</si>
  <si>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</si>
  <si>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</si>
  <si>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</si>
  <si>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</si>
  <si>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</si>
  <si>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</si>
  <si>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</si>
  <si>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</si>
  <si>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</si>
  <si>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</si>
  <si>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</si>
  <si>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</si>
  <si>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</si>
  <si>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</si>
  <si>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</si>
  <si>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</si>
  <si>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</si>
  <si>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</si>
  <si>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</si>
  <si>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</si>
  <si>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</si>
  <si>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</si>
  <si>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</si>
  <si>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</si>
  <si>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</si>
  <si>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</si>
  <si>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</si>
  <si>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</si>
  <si>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</si>
  <si>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</si>
  <si>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</si>
  <si>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</si>
  <si>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</si>
  <si>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</si>
  <si>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</si>
  <si>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</si>
  <si>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</si>
  <si>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</si>
  <si>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</si>
  <si>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</si>
  <si>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</si>
  <si>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</si>
  <si>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</si>
  <si>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</si>
  <si>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</si>
  <si>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</si>
  <si>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</si>
  <si>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</si>
  <si>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</si>
  <si>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</si>
  <si>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</si>
  <si>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</si>
  <si>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</si>
  <si>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</si>
  <si>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</si>
  <si>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</si>
  <si>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</si>
  <si>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</si>
  <si>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</si>
  <si>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</si>
  <si>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</si>
  <si>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</si>
  <si>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</si>
  <si>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</si>
  <si>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</si>
  <si>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</si>
  <si>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</si>
  <si>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</si>
  <si>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</si>
  <si>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</si>
  <si>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</si>
  <si>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</si>
  <si>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</si>
  <si>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</si>
  <si>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</si>
  <si>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</si>
  <si>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</si>
  <si>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</si>
  <si>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</si>
  <si>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</si>
  <si>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</si>
  <si>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</si>
  <si>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</si>
  <si>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</si>
  <si>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</si>
  <si>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</si>
  <si>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</si>
  <si>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</si>
  <si>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</si>
  <si>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</si>
  <si>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</si>
  <si>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</si>
  <si>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</si>
  <si>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</si>
  <si>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</si>
  <si>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</si>
  <si>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</si>
  <si>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</si>
  <si>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</si>
  <si>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</si>
  <si>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</si>
  <si>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</si>
  <si>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</si>
  <si>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</si>
  <si>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</si>
  <si>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</si>
  <si>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</si>
  <si>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</si>
  <si>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</si>
  <si>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</si>
  <si>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</si>
  <si>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</si>
  <si>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</si>
  <si>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</si>
  <si>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</si>
  <si>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</si>
  <si>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</si>
  <si>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</si>
  <si>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</si>
  <si>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</si>
  <si>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</si>
  <si>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</si>
  <si>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</si>
  <si>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</si>
  <si>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</si>
  <si>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</si>
  <si>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</si>
  <si>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</si>
  <si>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</si>
  <si>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</si>
  <si>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</si>
  <si>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</si>
  <si>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</si>
  <si>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</si>
  <si>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</si>
  <si>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</si>
  <si>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</si>
  <si>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</si>
  <si>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</si>
  <si>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</si>
  <si>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</si>
  <si>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</si>
  <si>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</si>
  <si>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</si>
  <si>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</si>
  <si>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</si>
  <si>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</si>
  <si>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</si>
  <si>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</si>
  <si>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</si>
  <si>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</si>
  <si>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</si>
  <si>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</si>
  <si>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</si>
  <si>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</si>
  <si>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</si>
  <si>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</si>
  <si>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</si>
  <si>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</si>
  <si>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</si>
  <si>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</si>
  <si>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</si>
  <si>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</si>
  <si>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</si>
  <si>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</si>
  <si>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</si>
  <si>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</si>
  <si>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</si>
  <si>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</si>
  <si>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</si>
  <si>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</si>
  <si>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</si>
  <si>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</si>
  <si>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</si>
  <si>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</si>
  <si>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</si>
  <si>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</si>
  <si>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</si>
  <si>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</si>
  <si>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</si>
  <si>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</si>
  <si>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</si>
  <si>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</si>
  <si>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</si>
  <si>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</si>
  <si>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</si>
  <si>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</si>
  <si>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</si>
  <si>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</si>
  <si>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</si>
  <si>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</si>
  <si>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</si>
  <si>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</si>
  <si>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</si>
  <si>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</si>
  <si>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</si>
  <si>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</si>
  <si>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</si>
  <si>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</si>
  <si>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</si>
  <si>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</si>
  <si>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</si>
  <si>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</si>
  <si>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</si>
  <si>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</si>
  <si>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</si>
  <si>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</si>
  <si>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</si>
  <si>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</si>
  <si>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</si>
  <si>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</si>
  <si>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</si>
  <si>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</si>
  <si>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</si>
  <si>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</si>
  <si>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</si>
  <si>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</si>
  <si>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</si>
  <si>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</si>
  <si>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</si>
  <si>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</si>
  <si>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</si>
  <si>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</si>
  <si>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</si>
  <si>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</si>
  <si>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</si>
  <si>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</si>
  <si>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</si>
  <si>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</si>
  <si>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</si>
  <si>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</si>
  <si>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</si>
  <si>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</si>
  <si>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</si>
  <si>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</si>
  <si>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</si>
  <si>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</si>
  <si>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</si>
  <si>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</si>
  <si>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</si>
  <si>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</si>
  <si>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</si>
  <si>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</si>
  <si>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</si>
  <si>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</si>
  <si>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</si>
  <si>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</si>
  <si>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</si>
  <si>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</si>
  <si>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</si>
  <si>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</si>
  <si>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</si>
  <si>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</si>
  <si>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</si>
  <si>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</si>
  <si>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</si>
  <si>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</si>
  <si>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</si>
  <si>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</si>
  <si>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</si>
  <si>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</si>
  <si>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</si>
  <si>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</si>
  <si>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</si>
  <si>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</si>
  <si>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</si>
  <si>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</si>
  <si>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</si>
  <si>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</si>
  <si>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</si>
  <si>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</si>
  <si>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</si>
  <si>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</si>
  <si>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</si>
  <si>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</si>
  <si>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</si>
  <si>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</si>
  <si>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</si>
  <si>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</si>
  <si>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</si>
  <si>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</si>
  <si>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</si>
  <si>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</si>
  <si>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</si>
  <si>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</si>
  <si>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</si>
  <si>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</si>
  <si>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</si>
  <si>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</si>
  <si>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</si>
  <si>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</si>
  <si>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</si>
  <si>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</si>
  <si>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</si>
  <si>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</si>
  <si>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</si>
  <si>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</si>
  <si>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</si>
  <si>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</si>
  <si>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</si>
  <si>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</si>
  <si>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</si>
  <si>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</si>
  <si>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</si>
  <si>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</si>
  <si>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</si>
  <si>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</si>
  <si>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</si>
  <si>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</si>
  <si>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</si>
  <si>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</si>
  <si>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</si>
  <si>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</si>
  <si>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</si>
  <si>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</si>
  <si>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</si>
  <si>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</si>
  <si>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</si>
  <si>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</si>
  <si>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</si>
  <si>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</si>
  <si>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</si>
  <si>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</si>
  <si>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</si>
  <si>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</si>
  <si>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</si>
  <si>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</si>
  <si>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</si>
  <si>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</si>
  <si>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</si>
  <si>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</si>
  <si>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</si>
  <si>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</si>
  <si>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</si>
  <si>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</si>
  <si>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</si>
  <si>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</si>
  <si>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</si>
  <si>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</si>
  <si>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</si>
  <si>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</si>
  <si>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</si>
  <si>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</si>
  <si>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</si>
  <si>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</si>
  <si>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</si>
  <si>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</si>
  <si>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</si>
  <si>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</si>
  <si>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</si>
  <si>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</si>
  <si>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</si>
  <si>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</si>
  <si>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</si>
  <si>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</si>
  <si>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</si>
  <si>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</si>
  <si>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</si>
  <si>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</si>
  <si>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</si>
  <si>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</si>
  <si>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</si>
  <si>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</si>
  <si>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</si>
  <si>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</si>
  <si>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</si>
  <si>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</si>
  <si>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</si>
  <si>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</si>
  <si>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</si>
  <si>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</si>
  <si>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</si>
  <si>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</si>
  <si>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</si>
  <si>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</si>
  <si>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</si>
  <si>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</si>
  <si>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</si>
  <si>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</si>
  <si>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</si>
  <si>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</si>
  <si>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</si>
  <si>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</si>
  <si>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</si>
  <si>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</si>
  <si>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</si>
  <si>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</si>
  <si>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</si>
  <si>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</si>
  <si>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</si>
  <si>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</si>
  <si>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</si>
  <si>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</si>
  <si>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</si>
  <si>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</si>
  <si>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</si>
  <si>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</si>
  <si>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</si>
  <si>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</si>
  <si>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</si>
  <si>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</si>
  <si>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</si>
  <si>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</si>
  <si>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</si>
  <si>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</si>
  <si>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</si>
  <si>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</si>
  <si>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</si>
  <si>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</si>
  <si>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</si>
  <si>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</si>
  <si>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</si>
  <si>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</si>
  <si>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</si>
  <si>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</si>
  <si>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</si>
  <si>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</si>
  <si>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</si>
  <si>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</si>
  <si>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</si>
  <si>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</si>
  <si>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</si>
  <si>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</si>
  <si>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</si>
  <si>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</si>
  <si>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</si>
  <si>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</si>
  <si>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</si>
  <si>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</si>
  <si>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</si>
  <si>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</si>
  <si>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</si>
  <si>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</si>
  <si>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</si>
  <si>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</si>
  <si>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</si>
  <si>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</si>
  <si>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</si>
  <si>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</si>
  <si>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</si>
  <si>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</si>
  <si>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</si>
  <si>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</si>
  <si>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</si>
  <si>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</si>
  <si>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</si>
  <si>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</si>
  <si>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</si>
  <si>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</si>
  <si>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</si>
  <si>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</si>
  <si>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</si>
  <si>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</si>
  <si>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</si>
  <si>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</si>
  <si>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</si>
  <si>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</si>
  <si>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</si>
  <si>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</si>
  <si>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</si>
  <si>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</si>
  <si>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</si>
  <si>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</si>
  <si>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</si>
  <si>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</si>
  <si>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</si>
  <si>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</si>
  <si>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</si>
  <si>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</si>
  <si>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</si>
  <si>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</si>
  <si>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</si>
  <si>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</si>
  <si>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</si>
  <si>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</si>
  <si>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</si>
  <si>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</si>
  <si>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</si>
  <si>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</si>
  <si>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</si>
  <si>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</si>
  <si>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</si>
  <si>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</si>
  <si>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</si>
  <si>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</si>
  <si>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</si>
  <si>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</si>
  <si>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</si>
  <si>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</si>
  <si>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</si>
  <si>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</si>
  <si>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</si>
  <si>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</si>
  <si>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</si>
  <si>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</si>
  <si>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</si>
  <si>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</si>
  <si>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</si>
  <si>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</si>
  <si>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</si>
  <si>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</si>
  <si>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</si>
  <si>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</si>
  <si>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</si>
  <si>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</si>
  <si>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</si>
  <si>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</si>
  <si>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</si>
  <si>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</si>
  <si>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</si>
  <si>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</si>
  <si>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</si>
  <si>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</si>
  <si>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</si>
  <si>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</si>
  <si>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</si>
  <si>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</si>
  <si>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</si>
  <si>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</si>
  <si>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</si>
  <si>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</si>
  <si>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</si>
  <si>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</si>
  <si>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</si>
  <si>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</si>
  <si>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</si>
  <si>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</si>
  <si>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</si>
  <si>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</si>
  <si>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</si>
  <si>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</si>
  <si>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</si>
  <si>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</si>
  <si>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</si>
  <si>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</si>
  <si>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</si>
  <si>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</si>
  <si>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</si>
  <si>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</si>
  <si>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</si>
  <si>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</si>
  <si>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</si>
  <si>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</si>
  <si>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</si>
  <si>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</si>
  <si>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</si>
  <si>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</si>
  <si>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</si>
  <si>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</si>
  <si>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</si>
  <si>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</si>
  <si>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</si>
  <si>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</si>
  <si>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</si>
  <si>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</si>
  <si>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</si>
  <si>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</si>
  <si>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</si>
  <si>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</si>
  <si>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</si>
  <si>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</si>
  <si>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</si>
  <si>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</si>
  <si>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</si>
  <si>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</si>
  <si>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</si>
  <si>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</si>
  <si>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</si>
  <si>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</si>
  <si>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</si>
  <si>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</si>
  <si>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</si>
  <si>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</si>
  <si>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</si>
  <si>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</si>
  <si>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</si>
  <si>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</si>
  <si>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</si>
  <si>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</si>
  <si>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</si>
  <si>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</si>
  <si>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</si>
  <si>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</si>
  <si>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</si>
  <si>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</si>
  <si>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</si>
  <si>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</si>
  <si>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</si>
  <si>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</si>
  <si>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</si>
  <si>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</si>
  <si>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</si>
  <si>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</si>
  <si>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</si>
  <si>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</si>
  <si>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</si>
  <si>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</si>
  <si>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</si>
  <si>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</si>
  <si>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</si>
  <si>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</si>
  <si>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</si>
  <si>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</si>
  <si>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</si>
  <si>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</si>
  <si>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</si>
  <si>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</si>
  <si>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</si>
  <si>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</si>
  <si>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</si>
  <si>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</si>
  <si>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</si>
  <si>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</si>
  <si>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</si>
  <si>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</si>
  <si>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</si>
  <si>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</si>
  <si>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</si>
  <si>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</si>
  <si>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</si>
  <si>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</si>
  <si>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</si>
  <si>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</si>
  <si>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</si>
  <si>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</si>
  <si>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</si>
  <si>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</si>
  <si>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</si>
  <si>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</si>
  <si>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</si>
  <si>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</si>
  <si>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</si>
  <si>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</si>
  <si>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</si>
  <si>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</si>
  <si>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</si>
  <si>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</si>
  <si>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</si>
  <si>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</si>
  <si>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</si>
  <si>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</si>
  <si>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</si>
  <si>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</si>
  <si>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</si>
  <si>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</si>
  <si>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</si>
  <si>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</si>
  <si>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</si>
  <si>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</si>
  <si>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</si>
  <si>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</si>
  <si>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</si>
  <si>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</si>
  <si>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</si>
  <si>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</si>
  <si>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</si>
  <si>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</si>
  <si>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</si>
  <si>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</si>
  <si>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</si>
  <si>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</si>
  <si>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</si>
  <si>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</si>
  <si>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</si>
  <si>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</si>
  <si>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</si>
  <si>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</si>
  <si>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</si>
  <si>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</si>
  <si>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</si>
  <si>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</si>
  <si>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</si>
  <si>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</si>
  <si>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</si>
  <si>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</si>
  <si>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</si>
  <si>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</si>
  <si>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</si>
  <si>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</si>
  <si>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</si>
  <si>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</si>
  <si>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</si>
  <si>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</si>
  <si>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</si>
  <si>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</si>
  <si>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</si>
  <si>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</si>
  <si>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</si>
  <si>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</si>
  <si>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</si>
  <si>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</si>
  <si>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</si>
  <si>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</si>
  <si>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</si>
  <si>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</si>
  <si>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</si>
  <si>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</si>
  <si>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</si>
  <si>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</si>
  <si>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</si>
  <si>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</si>
  <si>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</si>
  <si>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</si>
  <si>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</si>
  <si>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</si>
  <si>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</si>
  <si>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</si>
  <si>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</si>
  <si>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</si>
  <si>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</si>
  <si>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</si>
  <si>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</si>
  <si>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</si>
  <si>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</si>
  <si>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</si>
  <si>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</si>
  <si>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</si>
  <si>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</si>
  <si>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</si>
  <si>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</si>
  <si>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</si>
  <si>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</si>
  <si>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</si>
  <si>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</si>
  <si>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</si>
  <si>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</si>
  <si>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</si>
  <si>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</si>
  <si>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</si>
  <si>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</si>
  <si>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</si>
  <si>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</si>
  <si>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</si>
  <si>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</si>
  <si>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</si>
  <si>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</si>
  <si>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</si>
  <si>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</si>
  <si>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</si>
  <si>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</si>
  <si>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</si>
  <si>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</si>
  <si>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</si>
  <si>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</si>
  <si>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</si>
  <si>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</si>
  <si>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</si>
  <si>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</si>
  <si>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</si>
  <si>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</si>
  <si>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</si>
  <si>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</si>
  <si>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</si>
  <si>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</si>
  <si>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</si>
  <si>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</si>
  <si>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</si>
  <si>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</si>
  <si>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</si>
  <si>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</si>
  <si>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</si>
  <si>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</si>
  <si>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</si>
  <si>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</si>
  <si>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</si>
  <si>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</si>
  <si>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</si>
  <si>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</si>
  <si>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</si>
  <si>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</si>
  <si>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</si>
  <si>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</si>
  <si>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</si>
  <si>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</si>
  <si>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</si>
  <si>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</si>
  <si>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</si>
  <si>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</si>
  <si>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</si>
  <si>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</si>
  <si>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</si>
  <si>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</si>
  <si>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</si>
  <si>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</si>
  <si>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</si>
  <si>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</si>
  <si>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</si>
  <si>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</si>
  <si>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</si>
  <si>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</si>
  <si>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</si>
  <si>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</si>
  <si>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</si>
  <si>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</si>
  <si>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</si>
  <si>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</si>
  <si>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</si>
  <si>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</si>
  <si>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</si>
  <si>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</si>
  <si>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</si>
  <si>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</si>
  <si>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</si>
  <si>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</si>
  <si>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</si>
  <si>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</si>
  <si>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</si>
  <si>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</si>
  <si>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</si>
  <si>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</si>
  <si>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</si>
  <si>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</si>
  <si>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</si>
  <si>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</si>
  <si>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</si>
  <si>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</si>
  <si>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</si>
  <si>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</si>
  <si>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</si>
  <si>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</si>
  <si>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</si>
  <si>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</si>
  <si>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</si>
  <si>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</si>
  <si>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</si>
  <si>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</si>
  <si>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</si>
  <si>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</si>
  <si>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</si>
  <si>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</si>
  <si>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</si>
  <si>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</si>
  <si>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</si>
  <si>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</si>
  <si>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</si>
  <si>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</si>
  <si>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</si>
  <si>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</si>
  <si>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</si>
  <si>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</si>
  <si>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</si>
  <si>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</si>
  <si>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</si>
  <si>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</si>
  <si>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</si>
  <si>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</si>
  <si>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</si>
  <si>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</si>
  <si>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</si>
  <si>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</si>
  <si>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</si>
  <si>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</si>
  <si>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</si>
  <si>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</si>
  <si>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</si>
  <si>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</si>
  <si>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</si>
  <si>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</si>
  <si>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</si>
  <si>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</si>
  <si>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</si>
  <si>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</si>
  <si>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</si>
  <si>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</si>
  <si>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</si>
  <si>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</si>
  <si>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</si>
  <si>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</si>
  <si>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</si>
  <si>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</si>
  <si>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</si>
  <si>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</si>
  <si>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</si>
  <si>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</si>
  <si>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</si>
  <si>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</si>
  <si>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</si>
  <si>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</si>
  <si>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</si>
  <si>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</si>
  <si>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</si>
  <si>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</si>
  <si>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</si>
  <si>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</si>
  <si>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</si>
  <si>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</si>
  <si>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</si>
  <si>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</si>
  <si>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</si>
  <si>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</si>
  <si>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</si>
  <si>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</si>
  <si>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</si>
  <si>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</si>
  <si>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</si>
  <si>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</si>
  <si>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</si>
  <si>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</si>
  <si>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</si>
  <si>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</si>
  <si>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</si>
  <si>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</si>
  <si>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</si>
  <si>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</si>
  <si>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</si>
  <si>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</si>
  <si>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</si>
  <si>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</si>
  <si>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</si>
  <si>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</si>
  <si>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</si>
  <si>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</si>
  <si>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</si>
  <si>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</si>
  <si>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</si>
  <si>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</si>
  <si>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</si>
  <si>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</si>
  <si>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</si>
  <si>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</si>
  <si>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</si>
  <si>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</si>
  <si>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</si>
  <si>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</si>
  <si>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</si>
  <si>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</si>
  <si>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</si>
  <si>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</si>
  <si>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</si>
  <si>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</si>
  <si>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</si>
  <si>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</si>
  <si>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</si>
  <si>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</si>
  <si>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</si>
  <si>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</si>
  <si>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</si>
  <si>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</si>
  <si>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</si>
  <si>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</si>
  <si>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</si>
  <si>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</si>
  <si>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</si>
  <si>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</si>
  <si>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</si>
  <si>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</si>
  <si>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</si>
  <si>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</si>
  <si>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</si>
  <si>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</si>
  <si>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</si>
  <si>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</si>
  <si>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</si>
  <si>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</si>
  <si>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</si>
  <si>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</si>
  <si>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</si>
  <si>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</si>
  <si>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</si>
  <si>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</si>
  <si>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</si>
  <si>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</si>
  <si>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</si>
  <si>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</si>
  <si>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</si>
  <si>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</si>
  <si>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</si>
  <si>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</si>
  <si>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</si>
  <si>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</si>
  <si>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</si>
  <si>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</si>
  <si>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</si>
  <si>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</si>
  <si>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</si>
  <si>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</si>
  <si>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</si>
  <si>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</si>
  <si>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</si>
  <si>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</si>
  <si>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</si>
  <si>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</si>
  <si>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</si>
  <si>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</si>
  <si>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</si>
  <si>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</si>
  <si>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</si>
  <si>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</si>
  <si>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</si>
  <si>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</si>
  <si>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</si>
  <si>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</si>
  <si>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</si>
  <si>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</si>
  <si>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</si>
  <si>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</si>
  <si>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</si>
  <si>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</si>
  <si>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</si>
  <si>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</si>
  <si>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</si>
  <si>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</si>
  <si>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</si>
  <si>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</si>
  <si>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</si>
  <si>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</si>
  <si>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</si>
  <si>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</si>
  <si>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</si>
  <si>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</si>
  <si>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</si>
  <si>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</si>
  <si>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</si>
  <si>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</si>
  <si>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</si>
  <si>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</si>
  <si>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</si>
  <si>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</si>
  <si>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</si>
  <si>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</si>
  <si>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</si>
  <si>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</si>
  <si>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</si>
  <si>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</si>
  <si>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</si>
  <si>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</si>
  <si>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</si>
  <si>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</si>
  <si>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</si>
  <si>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</si>
  <si>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</si>
  <si>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</si>
  <si>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</si>
  <si>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</si>
  <si>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</si>
  <si>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</si>
  <si>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</si>
  <si>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</si>
  <si>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</si>
  <si>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</si>
  <si>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</si>
  <si>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</si>
  <si>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</si>
  <si>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</si>
  <si>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</si>
  <si>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</si>
  <si>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</si>
  <si>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</si>
  <si>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</si>
  <si>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</si>
  <si>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</si>
  <si>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</si>
  <si>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</si>
  <si>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</si>
  <si>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</si>
  <si>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</si>
  <si>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</si>
  <si>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</si>
  <si>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</si>
  <si>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</si>
  <si>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</si>
  <si>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</si>
  <si>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</si>
  <si>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</si>
  <si>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</si>
  <si>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</si>
  <si>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</si>
  <si>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</si>
  <si>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</si>
  <si>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</si>
  <si>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</si>
  <si>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</si>
  <si>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</si>
  <si>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</si>
  <si>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</si>
  <si>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</si>
  <si>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</si>
  <si>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</si>
  <si>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</si>
  <si>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</si>
  <si>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</si>
  <si>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</si>
  <si>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</si>
  <si>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</si>
  <si>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</si>
  <si>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</si>
  <si>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</si>
  <si>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</si>
  <si>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</si>
  <si>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</si>
  <si>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</si>
  <si>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</si>
  <si>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</si>
  <si>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</si>
  <si>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</si>
  <si>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</si>
  <si>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</si>
  <si>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</si>
  <si>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</si>
  <si>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</si>
  <si>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</si>
  <si>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</si>
  <si>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</si>
  <si>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</si>
  <si>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</si>
  <si>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</si>
  <si>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</si>
  <si>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</si>
  <si>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</si>
  <si>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</si>
  <si>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</si>
  <si>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</si>
  <si>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</si>
  <si>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</si>
  <si>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</si>
  <si>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</si>
  <si>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</si>
  <si>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</si>
  <si>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</si>
  <si>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</si>
  <si>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</si>
  <si>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</si>
  <si>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</si>
  <si>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</si>
  <si>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</si>
  <si>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</si>
  <si>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</si>
  <si>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</si>
  <si>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</si>
  <si>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</si>
  <si>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</si>
  <si>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</si>
  <si>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</si>
  <si>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</si>
  <si>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</si>
  <si>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</si>
  <si>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</si>
  <si>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</si>
  <si>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</si>
  <si>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</si>
  <si>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</si>
  <si>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</si>
  <si>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</si>
  <si>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</si>
  <si>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</si>
  <si>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</si>
  <si>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</si>
  <si>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</si>
  <si>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</si>
  <si>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</si>
  <si>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</si>
  <si>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</si>
  <si>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</si>
  <si>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</si>
  <si>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</si>
  <si>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</si>
  <si>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</si>
  <si>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</si>
  <si>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</si>
  <si>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</si>
  <si>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</si>
  <si>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</si>
  <si>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</si>
  <si>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</si>
  <si>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</si>
  <si>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</si>
  <si>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</si>
  <si>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</si>
  <si>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</si>
  <si>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</si>
  <si>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</si>
  <si>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</si>
  <si>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</si>
  <si>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</si>
  <si>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</si>
  <si>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</si>
  <si>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</si>
  <si>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</si>
  <si>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</si>
  <si>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</si>
  <si>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</si>
  <si>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</si>
  <si>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</si>
  <si>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</si>
  <si>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</si>
  <si>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</si>
  <si>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</si>
  <si>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</si>
  <si>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</si>
  <si>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</si>
  <si>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</si>
  <si>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</si>
  <si>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</si>
  <si>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</si>
  <si>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</si>
  <si>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</si>
  <si>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</si>
  <si>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</si>
  <si>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</si>
  <si>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</si>
  <si>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</si>
  <si>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</si>
  <si>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</si>
  <si>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</si>
  <si>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</si>
  <si>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</si>
  <si>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</si>
  <si>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</si>
  <si>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</si>
  <si>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</si>
  <si>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</si>
  <si>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</si>
  <si>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</si>
  <si>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</si>
  <si>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</si>
  <si>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</si>
  <si>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</si>
  <si>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</si>
  <si>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</si>
  <si>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</si>
  <si>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</si>
  <si>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</si>
  <si>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</si>
  <si>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</si>
  <si>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</si>
  <si>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</si>
  <si>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</si>
  <si>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</si>
  <si>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</si>
  <si>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</si>
  <si>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</si>
  <si>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</si>
  <si>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</si>
  <si>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</si>
  <si>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</si>
  <si>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</si>
  <si>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</si>
  <si>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</si>
  <si>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</si>
  <si>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</si>
  <si>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</si>
  <si>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</si>
  <si>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</si>
  <si>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</si>
  <si>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</si>
  <si>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</si>
  <si>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</si>
  <si>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</si>
  <si>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</si>
  <si>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</si>
  <si>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</si>
  <si>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</si>
  <si>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</si>
  <si>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</si>
  <si>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</si>
  <si>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</si>
  <si>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</si>
  <si>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</si>
  <si>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</si>
  <si>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</si>
  <si>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</si>
  <si>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</si>
  <si>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</si>
  <si>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</si>
  <si>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</si>
  <si>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</si>
  <si>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</si>
  <si>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</si>
  <si>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</si>
  <si>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</si>
  <si>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</si>
  <si>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</si>
  <si>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</si>
  <si>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</si>
  <si>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</si>
  <si>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</si>
  <si>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</si>
  <si>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</si>
  <si>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</si>
  <si>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</si>
  <si>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</si>
  <si>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</si>
  <si>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</si>
  <si>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</si>
  <si>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</si>
  <si>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</si>
  <si>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</si>
  <si>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</si>
  <si>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</si>
  <si>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</si>
  <si>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</si>
  <si>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</si>
  <si>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</si>
  <si>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</si>
  <si>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</si>
  <si>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</si>
  <si>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</si>
  <si>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</si>
  <si>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</si>
  <si>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</si>
  <si>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</si>
  <si>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</si>
  <si>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</si>
  <si>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</si>
  <si>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</si>
  <si>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</si>
  <si>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</si>
  <si>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</si>
  <si>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</si>
  <si>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</si>
  <si>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</si>
  <si>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</si>
  <si>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</si>
  <si>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</si>
  <si>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</si>
  <si>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</si>
  <si>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</si>
  <si>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</si>
  <si>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</si>
  <si>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</si>
  <si>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</si>
  <si>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</si>
  <si>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</si>
  <si>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</si>
  <si>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</si>
  <si>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</si>
  <si>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</si>
  <si>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</si>
  <si>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</si>
  <si>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</si>
  <si>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</si>
  <si>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</si>
  <si>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</si>
  <si>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</si>
  <si>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</si>
  <si>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</si>
  <si>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</si>
  <si>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</si>
  <si>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</si>
  <si>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</si>
  <si>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</si>
  <si>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</si>
  <si>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</si>
  <si>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</si>
  <si>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</si>
  <si>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</si>
  <si>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</si>
  <si>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</si>
  <si>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</si>
  <si>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</si>
  <si>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</si>
  <si>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</si>
  <si>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</si>
  <si>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</si>
  <si>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</si>
  <si>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</si>
  <si>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</si>
  <si>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</si>
  <si>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</si>
  <si>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</si>
  <si>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</si>
  <si>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</si>
  <si>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</si>
  <si>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</si>
  <si>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</si>
  <si>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</si>
  <si>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</si>
  <si>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</si>
  <si>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</si>
  <si>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</si>
  <si>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</si>
  <si>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</si>
  <si>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</si>
  <si>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</si>
  <si>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</si>
  <si>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</si>
  <si>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</si>
  <si>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</si>
  <si>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</si>
  <si>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</si>
  <si>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</si>
  <si>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</si>
  <si>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</si>
  <si>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</si>
  <si>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</si>
  <si>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</si>
  <si>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</si>
  <si>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</si>
  <si>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</si>
  <si>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</si>
  <si>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</si>
  <si>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</si>
  <si>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</si>
  <si>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</si>
  <si>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</si>
  <si>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</si>
  <si>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</si>
  <si>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</si>
  <si>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</si>
  <si>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</si>
  <si>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</si>
  <si>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</si>
  <si>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</si>
  <si>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</si>
  <si>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</si>
  <si>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</si>
  <si>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</si>
  <si>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</si>
  <si>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</si>
  <si>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</si>
  <si>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</si>
  <si>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</si>
  <si>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</si>
  <si>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</si>
  <si>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</si>
  <si>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</si>
  <si>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</si>
  <si>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</si>
  <si>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</si>
  <si>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</si>
  <si>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</si>
  <si>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</si>
  <si>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</si>
  <si>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</si>
  <si>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</si>
  <si>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</si>
  <si>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</si>
  <si>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</si>
  <si>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</si>
  <si>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</si>
  <si>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</si>
  <si>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</si>
  <si>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</si>
  <si>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</si>
  <si>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</si>
  <si>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</si>
  <si>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</si>
  <si>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</si>
  <si>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</si>
  <si>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</si>
  <si>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</si>
  <si>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</si>
  <si>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</si>
  <si>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</si>
  <si>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</si>
  <si>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</si>
  <si>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</si>
  <si>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</si>
  <si>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</si>
  <si>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</si>
  <si>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</si>
  <si>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</si>
  <si>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</si>
  <si>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</si>
  <si>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</si>
  <si>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</si>
  <si>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</si>
  <si>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</si>
  <si>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</si>
  <si>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</si>
  <si>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</si>
  <si>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</si>
  <si>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</si>
  <si>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</si>
  <si>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</si>
  <si>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</si>
  <si>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</si>
  <si>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</si>
  <si>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</si>
  <si>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</si>
  <si>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</si>
  <si>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</si>
  <si>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</si>
  <si>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</si>
  <si>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</si>
  <si>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</si>
  <si>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</si>
  <si>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</si>
  <si>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</si>
  <si>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</si>
  <si>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</si>
  <si>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</si>
  <si>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</si>
  <si>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</si>
  <si>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</si>
  <si>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</si>
  <si>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</si>
  <si>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</si>
  <si>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</si>
  <si>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</si>
  <si>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</si>
  <si>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</si>
  <si>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</si>
  <si>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</si>
  <si>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</si>
  <si>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</si>
  <si>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</si>
  <si>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</si>
  <si>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</si>
  <si>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</si>
  <si>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</si>
  <si>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</si>
  <si>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</si>
  <si>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</si>
  <si>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</si>
  <si>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</si>
  <si>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</si>
  <si>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</si>
  <si>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</si>
  <si>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</si>
  <si>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</si>
  <si>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</si>
  <si>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</si>
  <si>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</si>
  <si>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</si>
  <si>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</si>
  <si>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</si>
  <si>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</si>
  <si>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</si>
  <si>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</si>
  <si>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</si>
  <si>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</si>
  <si>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</si>
  <si>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</si>
  <si>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</si>
  <si>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</si>
  <si>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</si>
  <si>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</si>
  <si>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</si>
  <si>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</si>
  <si>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</si>
  <si>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</si>
  <si>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</si>
  <si>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</si>
  <si>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</si>
  <si>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</si>
  <si>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</si>
  <si>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</si>
  <si>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</si>
  <si>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</si>
  <si>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</si>
  <si>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</si>
  <si>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</si>
  <si>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</si>
  <si>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</si>
  <si>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</si>
  <si>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</si>
  <si>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</si>
  <si>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</si>
  <si>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</si>
  <si>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</si>
  <si>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</si>
  <si>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</si>
  <si>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</si>
  <si>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</si>
  <si>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</si>
  <si>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</si>
  <si>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</si>
  <si>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</si>
  <si>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</si>
  <si>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</si>
  <si>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</si>
  <si>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</si>
  <si>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</si>
  <si>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</si>
  <si>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</si>
  <si>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</si>
  <si>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</si>
  <si>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</si>
  <si>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</si>
  <si>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</si>
  <si>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</si>
  <si>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</si>
  <si>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</si>
  <si>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</si>
  <si>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</si>
  <si>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</si>
  <si>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</si>
  <si>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</si>
  <si>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</si>
  <si>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</si>
  <si>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</si>
  <si>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</si>
  <si>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</si>
  <si>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</si>
  <si>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</si>
  <si>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</si>
  <si>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</si>
  <si>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</si>
  <si>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</si>
  <si>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</si>
  <si>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</si>
  <si>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</si>
  <si>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</si>
  <si>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</si>
  <si>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</si>
  <si>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</si>
  <si>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</si>
  <si>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</si>
  <si>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</si>
  <si>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</si>
  <si>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</si>
  <si>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</si>
  <si>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</si>
  <si>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</si>
  <si>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</si>
  <si>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</si>
  <si>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</si>
  <si>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</si>
  <si>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</si>
  <si>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</si>
  <si>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</si>
  <si>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</si>
  <si>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</si>
  <si>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</si>
  <si>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</si>
  <si>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</si>
  <si>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</si>
  <si>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</si>
  <si>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</si>
  <si>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</si>
  <si>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</si>
  <si>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</si>
  <si>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</si>
  <si>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</si>
  <si>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</si>
  <si>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</si>
  <si>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</si>
  <si>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</si>
  <si>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</si>
  <si>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</si>
  <si>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</si>
  <si>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</si>
  <si>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</si>
  <si>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</si>
  <si>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</si>
  <si>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</si>
  <si>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</si>
  <si>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</si>
  <si>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</si>
  <si>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</si>
  <si>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</si>
  <si>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</si>
  <si>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</si>
  <si>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</si>
  <si>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</si>
  <si>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</si>
  <si>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</si>
  <si>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</si>
  <si>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</si>
  <si>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</si>
  <si>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</si>
  <si>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</si>
  <si>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</si>
  <si>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</si>
  <si>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</si>
  <si>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</si>
  <si>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</si>
  <si>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</si>
  <si>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</si>
  <si>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</si>
  <si>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</si>
  <si>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</si>
  <si>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</si>
  <si>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</si>
  <si>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</si>
  <si>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</si>
  <si>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</si>
  <si>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</si>
  <si>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</si>
  <si>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</si>
  <si>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</si>
  <si>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</si>
  <si>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</si>
  <si>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</si>
  <si>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</si>
  <si>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</si>
  <si>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</si>
  <si>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</si>
  <si>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</si>
  <si>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</si>
  <si>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</si>
  <si>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</si>
  <si>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</si>
  <si>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</si>
  <si>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</si>
  <si>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</si>
  <si>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</si>
  <si>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</si>
  <si>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</si>
  <si>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</si>
  <si>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</si>
  <si>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</si>
  <si>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</si>
  <si>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</si>
  <si>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</si>
  <si>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</si>
  <si>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</si>
  <si>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</si>
  <si>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</si>
  <si>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</si>
  <si>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</si>
  <si>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</si>
  <si>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</si>
  <si>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</si>
  <si>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</si>
  <si>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</si>
  <si>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</si>
  <si>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</si>
  <si>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</si>
  <si>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</si>
  <si>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</si>
  <si>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</si>
  <si>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</si>
  <si>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</si>
  <si>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</si>
  <si>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</si>
  <si>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</si>
  <si>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</si>
  <si>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</si>
  <si>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</si>
  <si>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</si>
  <si>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</si>
  <si>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</si>
  <si>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</si>
  <si>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</si>
  <si>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</si>
  <si>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</si>
  <si>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</si>
  <si>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</si>
  <si>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</si>
  <si>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</si>
  <si>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</si>
  <si>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</si>
  <si>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</si>
  <si>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</si>
  <si>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</si>
  <si>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</si>
  <si>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</si>
  <si>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</si>
  <si>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</si>
  <si>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</si>
  <si>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</si>
  <si>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</si>
  <si>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</si>
  <si>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</si>
  <si>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</si>
  <si>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</si>
  <si>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</si>
  <si>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</si>
  <si>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</si>
  <si>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</si>
  <si>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</si>
  <si>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</si>
  <si>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</si>
  <si>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</si>
  <si>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</si>
  <si>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</si>
  <si>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</si>
  <si>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</si>
  <si>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</si>
  <si>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</si>
  <si>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</si>
  <si>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</si>
  <si>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</si>
  <si>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</si>
  <si>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</si>
  <si>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</si>
  <si>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</si>
  <si>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</si>
  <si>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</si>
  <si>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</si>
  <si>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</si>
  <si>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</si>
  <si>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</si>
  <si>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</si>
  <si>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</si>
  <si>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</si>
  <si>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</si>
  <si>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</si>
  <si>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</si>
  <si>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</si>
  <si>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</si>
  <si>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</si>
  <si>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</si>
  <si>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</si>
  <si>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</si>
  <si>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</si>
  <si>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</si>
  <si>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</si>
  <si>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</si>
  <si>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</si>
  <si>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</si>
  <si>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</si>
  <si>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</si>
  <si>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</si>
  <si>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</si>
  <si>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</si>
  <si>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</si>
  <si>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</si>
  <si>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</si>
  <si>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</si>
  <si>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</si>
  <si>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</si>
  <si>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</si>
  <si>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</si>
  <si>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</si>
  <si>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</si>
  <si>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</si>
  <si>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</si>
  <si>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</si>
  <si>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</si>
  <si>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</si>
  <si>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</si>
  <si>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</si>
  <si>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</si>
  <si>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</si>
  <si>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</si>
  <si>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</si>
  <si>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</si>
  <si>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</si>
  <si>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</si>
  <si>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</si>
  <si>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</si>
  <si>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</si>
  <si>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</si>
  <si>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</si>
  <si>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</si>
  <si>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</si>
  <si>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</si>
  <si>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</si>
  <si>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</si>
  <si>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</si>
  <si>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</si>
  <si>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</si>
  <si>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</si>
  <si>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</si>
  <si>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</si>
  <si>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</si>
  <si>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</si>
  <si>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</si>
  <si>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</si>
  <si>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</si>
  <si>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</si>
  <si>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</si>
  <si>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</si>
  <si>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</si>
  <si>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</si>
  <si>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</si>
  <si>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</si>
  <si>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</si>
  <si>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</si>
  <si>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</si>
  <si>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</si>
  <si>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</si>
  <si>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</si>
  <si>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</si>
  <si>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</si>
  <si>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</si>
  <si>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</si>
  <si>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</si>
  <si>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</si>
  <si>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</si>
  <si>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</si>
  <si>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</si>
  <si>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</si>
  <si>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</si>
  <si>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</si>
  <si>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</si>
  <si>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</si>
  <si>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</si>
  <si>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</si>
  <si>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</si>
  <si>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</si>
  <si>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</si>
  <si>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</si>
  <si>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</si>
  <si>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</si>
  <si>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</si>
  <si>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</si>
  <si>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</si>
  <si>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</si>
  <si>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</si>
  <si>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</si>
  <si>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</si>
  <si>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</si>
  <si>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</si>
  <si>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</si>
  <si>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</si>
  <si>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</si>
  <si>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</si>
  <si>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</si>
  <si>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</si>
  <si>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</si>
  <si>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</si>
  <si>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</si>
  <si>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</si>
  <si>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</si>
  <si>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</si>
  <si>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</si>
  <si>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</si>
  <si>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</si>
  <si>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</si>
  <si>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</si>
  <si>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</si>
  <si>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</si>
  <si>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</si>
  <si>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</si>
  <si>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</si>
  <si>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</si>
  <si>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</si>
  <si>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</si>
  <si>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</si>
  <si>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</si>
  <si>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</si>
  <si>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</si>
  <si>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</si>
  <si>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</si>
  <si>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</si>
  <si>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</si>
  <si>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</si>
  <si>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</si>
  <si>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</si>
  <si>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</si>
  <si>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</si>
  <si>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</si>
  <si>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</si>
  <si>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</si>
  <si>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</si>
  <si>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</si>
  <si>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</si>
  <si>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</si>
  <si>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</si>
  <si>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</si>
  <si>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</si>
  <si>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</si>
  <si>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</si>
  <si>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</si>
  <si>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</si>
  <si>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</si>
  <si>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</si>
  <si>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</si>
  <si>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</si>
  <si>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</si>
  <si>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</si>
  <si>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</si>
  <si>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</si>
  <si>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</si>
  <si>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</si>
  <si>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</si>
  <si>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</si>
  <si>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</si>
  <si>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</si>
  <si>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</si>
  <si>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</si>
  <si>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</si>
  <si>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</si>
  <si>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</si>
  <si>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</si>
  <si>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</si>
  <si>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</si>
  <si>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</si>
  <si>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</si>
  <si>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</si>
  <si>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</si>
  <si>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</si>
  <si>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</si>
  <si>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</si>
  <si>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</si>
  <si>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</si>
  <si>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</si>
  <si>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</si>
  <si>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</si>
  <si>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</si>
  <si>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</si>
  <si>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</si>
  <si>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</si>
  <si>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</si>
  <si>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</si>
  <si>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</si>
  <si>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</si>
  <si>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</si>
  <si>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</si>
  <si>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</si>
  <si>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</si>
  <si>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</si>
  <si>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</si>
  <si>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</si>
  <si>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</si>
  <si>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</si>
  <si>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</si>
  <si>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</si>
  <si>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</si>
  <si>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</si>
  <si>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</si>
  <si>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</si>
  <si>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</si>
  <si>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</si>
  <si>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</si>
  <si>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</si>
  <si>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</si>
  <si>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</si>
  <si>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</si>
  <si>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</si>
  <si>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</si>
  <si>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</si>
  <si>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</si>
  <si>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</si>
  <si>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</si>
  <si>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</si>
  <si>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</si>
  <si>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</si>
  <si>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</si>
  <si>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</si>
  <si>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</si>
  <si>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</si>
  <si>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</si>
  <si>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</si>
  <si>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</si>
  <si>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</si>
  <si>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</si>
  <si>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</si>
  <si>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</si>
  <si>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</si>
  <si>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</si>
  <si>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</si>
  <si>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</si>
  <si>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</si>
  <si>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</si>
  <si>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</si>
  <si>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</si>
  <si>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</si>
  <si>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</si>
  <si>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</si>
  <si>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</si>
  <si>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</si>
  <si>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</si>
  <si>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</si>
  <si>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</si>
  <si>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</si>
  <si>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</si>
  <si>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</si>
  <si>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</si>
  <si>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</si>
  <si>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</si>
  <si>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</si>
  <si>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</si>
  <si>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</si>
  <si>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</si>
  <si>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</si>
  <si>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</si>
  <si>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</si>
  <si>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</si>
  <si>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</si>
  <si>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</si>
  <si>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</si>
  <si>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</si>
  <si>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</si>
  <si>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</si>
  <si>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</si>
  <si>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</si>
  <si>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</si>
  <si>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</si>
  <si>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</si>
  <si>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</si>
  <si>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</si>
  <si>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</si>
  <si>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</si>
  <si>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</si>
  <si>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</si>
  <si>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</si>
  <si>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</si>
  <si>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</si>
  <si>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</si>
  <si>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</si>
  <si>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</si>
  <si>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</si>
  <si>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</si>
  <si>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</si>
  <si>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</si>
  <si>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</si>
  <si>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</si>
  <si>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</si>
  <si>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</si>
  <si>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</si>
  <si>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</si>
  <si>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</si>
  <si>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</si>
  <si>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</si>
  <si>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</si>
  <si>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</si>
  <si>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</si>
  <si>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</si>
  <si>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</si>
  <si>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</si>
  <si>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</si>
  <si>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</si>
  <si>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</si>
  <si>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</si>
  <si>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</si>
  <si>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</si>
  <si>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</si>
  <si>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</si>
  <si>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</si>
  <si>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</si>
  <si>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</si>
  <si>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</si>
  <si>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</si>
  <si>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</si>
  <si>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</si>
  <si>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</si>
  <si>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</si>
  <si>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</si>
  <si>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</si>
  <si>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</si>
  <si>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</si>
  <si>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</si>
  <si>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</si>
  <si>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</si>
  <si>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</si>
  <si>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</si>
  <si>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</si>
  <si>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</si>
  <si>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</si>
  <si>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</si>
  <si>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</si>
  <si>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</si>
  <si>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</si>
  <si>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</si>
  <si>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</si>
  <si>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</si>
  <si>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</si>
  <si>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</si>
  <si>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</si>
  <si>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</si>
  <si>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</si>
  <si>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</si>
  <si>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</si>
  <si>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</si>
  <si>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</si>
  <si>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</si>
  <si>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</si>
  <si>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</si>
  <si>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</si>
  <si>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</si>
  <si>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</si>
  <si>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</si>
  <si>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</si>
  <si>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</si>
  <si>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</si>
  <si>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</si>
  <si>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</si>
  <si>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</si>
  <si>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</si>
  <si>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</si>
  <si>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</si>
  <si>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</si>
  <si>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</si>
  <si>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</si>
  <si>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</si>
  <si>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</si>
  <si>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</si>
  <si>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</si>
  <si>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</si>
  <si>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</si>
  <si>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</si>
  <si>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</si>
  <si>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</si>
  <si>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</si>
  <si>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</si>
  <si>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</si>
  <si>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</si>
  <si>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</si>
  <si>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</si>
  <si>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</si>
  <si>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</si>
  <si>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</si>
  <si>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</si>
  <si>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</si>
  <si>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</si>
  <si>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</si>
  <si>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</si>
  <si>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</si>
  <si>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</si>
  <si>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</si>
  <si>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</si>
  <si>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</si>
  <si>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</si>
  <si>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</si>
  <si>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</si>
  <si>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</si>
  <si>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</si>
  <si>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</si>
  <si>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</si>
  <si>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</si>
  <si>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</si>
  <si>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</si>
  <si>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</si>
  <si>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</si>
  <si>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</si>
  <si>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</si>
  <si>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</si>
  <si>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</si>
  <si>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</si>
  <si>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</si>
  <si>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</si>
  <si>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</si>
  <si>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</si>
  <si>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</si>
  <si>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</si>
  <si>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</si>
  <si>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</si>
  <si>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</si>
  <si>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</si>
  <si>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</si>
  <si>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</si>
  <si>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</si>
  <si>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</si>
  <si>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</si>
  <si>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</si>
  <si>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</si>
  <si>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</si>
  <si>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</si>
  <si>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</si>
  <si>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</si>
  <si>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</si>
  <si>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</si>
  <si>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</si>
  <si>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</si>
  <si>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</si>
  <si>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</si>
  <si>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</si>
  <si>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</si>
  <si>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</si>
  <si>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</si>
  <si>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</si>
  <si>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</si>
  <si>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</si>
  <si>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</si>
  <si>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</si>
  <si>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</si>
  <si>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</si>
  <si>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</si>
  <si>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</si>
  <si>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</si>
  <si>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</si>
  <si>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</si>
  <si>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</si>
  <si>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</si>
  <si>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</si>
  <si>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</si>
  <si>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</si>
  <si>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</si>
  <si>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</si>
  <si>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</si>
  <si>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</si>
  <si>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</si>
  <si>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</si>
  <si>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</si>
  <si>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</si>
  <si>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</si>
  <si>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</si>
  <si>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</si>
  <si>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</si>
  <si>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</si>
  <si>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</si>
  <si>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</si>
  <si>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</si>
  <si>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</si>
  <si>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</si>
  <si>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</si>
  <si>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</si>
  <si>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</si>
  <si>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</si>
  <si>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</si>
  <si>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</si>
  <si>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</si>
  <si>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</si>
  <si>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</si>
  <si>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</si>
  <si>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</si>
  <si>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</si>
  <si>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</si>
  <si>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</si>
  <si>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</si>
  <si>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</si>
  <si>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</si>
  <si>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</si>
  <si>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</si>
  <si>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</si>
  <si>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</si>
  <si>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</si>
  <si>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</si>
  <si>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</si>
  <si>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</si>
  <si>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</si>
  <si>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</si>
  <si>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</si>
  <si>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</si>
  <si>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</si>
  <si>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</si>
  <si>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</si>
  <si>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</si>
  <si>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</si>
  <si>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</si>
  <si>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</si>
  <si>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</si>
  <si>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</si>
  <si>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</si>
  <si>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</si>
  <si>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</si>
  <si>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</si>
  <si>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</si>
  <si>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</si>
  <si>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</si>
  <si>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</si>
  <si>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</si>
  <si>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</si>
  <si>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</si>
  <si>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</si>
  <si>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</si>
  <si>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</si>
  <si>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</si>
  <si>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</si>
  <si>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</si>
  <si>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</si>
  <si>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</si>
  <si>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</si>
  <si>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</si>
  <si>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</si>
  <si>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</si>
  <si>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</si>
  <si>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</si>
  <si>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</si>
  <si>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</si>
  <si>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</si>
  <si>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</si>
  <si>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</si>
  <si>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</si>
  <si>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</si>
  <si>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</si>
  <si>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</si>
  <si>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</si>
  <si>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</si>
  <si>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</si>
  <si>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</si>
  <si>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</si>
  <si>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</si>
  <si>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</si>
  <si>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</si>
  <si>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</si>
  <si>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</si>
  <si>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</si>
  <si>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</si>
  <si>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</si>
  <si>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</si>
  <si>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</si>
  <si>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</si>
  <si>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</si>
  <si>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</si>
  <si>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</si>
  <si>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</si>
  <si>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</si>
  <si>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</si>
  <si>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</si>
  <si>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</si>
  <si>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</si>
  <si>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</si>
  <si>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</si>
  <si>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</si>
  <si>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</si>
  <si>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</si>
  <si>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</si>
  <si>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</si>
  <si>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</si>
  <si>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</si>
  <si>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</si>
  <si>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</si>
  <si>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</si>
  <si>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</si>
  <si>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</si>
  <si>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</si>
  <si>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</si>
  <si>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</si>
  <si>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</si>
  <si>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</si>
  <si>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</si>
  <si>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</si>
  <si>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</si>
  <si>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</si>
  <si>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</si>
  <si>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</si>
  <si>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</si>
  <si>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</si>
  <si>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</si>
  <si>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</si>
  <si>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</si>
  <si>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</si>
  <si>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</si>
  <si>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</si>
  <si>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</si>
  <si>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</si>
  <si>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</si>
  <si>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</si>
  <si>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</si>
  <si>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</si>
  <si>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</si>
  <si>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</si>
  <si>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</si>
  <si>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</si>
  <si>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</si>
  <si>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</si>
  <si>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</si>
  <si>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</si>
  <si>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</si>
  <si>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</si>
  <si>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</si>
  <si>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</si>
  <si>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</si>
  <si>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</si>
  <si>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</si>
  <si>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</si>
  <si>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</si>
  <si>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</si>
  <si>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</si>
  <si>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</si>
  <si>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</si>
  <si>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</si>
  <si>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</si>
  <si>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</si>
  <si>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</si>
  <si>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</si>
  <si>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</si>
  <si>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</si>
  <si>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</si>
  <si>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</si>
  <si>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</si>
  <si>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</si>
  <si>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</si>
  <si>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</si>
  <si>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</si>
  <si>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</si>
  <si>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</si>
  <si>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</si>
  <si>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</si>
  <si>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</si>
  <si>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</si>
  <si>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</si>
  <si>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</si>
  <si>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</si>
  <si>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</si>
  <si>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</si>
  <si>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</si>
  <si>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</si>
  <si>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</si>
  <si>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</si>
  <si>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</si>
  <si>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</si>
  <si>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</si>
  <si>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</si>
  <si>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</si>
  <si>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</si>
  <si>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</si>
  <si>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</si>
  <si>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</si>
  <si>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</si>
  <si>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</si>
  <si>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</si>
  <si>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</si>
  <si>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</si>
  <si>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</si>
  <si>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</si>
  <si>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</si>
  <si>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</si>
  <si>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</si>
  <si>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</si>
  <si>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</si>
  <si>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</si>
  <si>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</si>
  <si>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</si>
  <si>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</si>
  <si>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</si>
  <si>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</si>
  <si>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</si>
  <si>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</si>
  <si>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</si>
  <si>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</si>
  <si>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</si>
  <si>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</si>
  <si>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</si>
  <si>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</si>
  <si>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</si>
  <si>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</si>
  <si>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</si>
  <si>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</si>
  <si>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</si>
  <si>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</si>
  <si>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</si>
  <si>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</si>
  <si>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</si>
  <si>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</si>
  <si>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</si>
  <si>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</si>
  <si>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</si>
  <si>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</si>
  <si>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</si>
  <si>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</si>
  <si>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</si>
  <si>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</si>
  <si>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</si>
  <si>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</si>
  <si>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</si>
  <si>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</si>
  <si>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</si>
  <si>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</si>
  <si>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</si>
  <si>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</si>
  <si>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</si>
  <si>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</si>
  <si>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</si>
  <si>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</si>
  <si>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</si>
  <si>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</si>
  <si>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</si>
  <si>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</si>
  <si>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</si>
  <si>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</si>
  <si>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</si>
  <si>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</si>
  <si>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</si>
  <si>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</si>
  <si>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</si>
  <si>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</si>
  <si>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</si>
  <si>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</si>
  <si>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</si>
  <si>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</si>
  <si>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</si>
  <si>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</si>
  <si>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</si>
  <si>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</si>
  <si>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</si>
  <si>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</si>
  <si>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</si>
  <si>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</si>
  <si>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</si>
  <si>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</si>
  <si>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</si>
  <si>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</si>
  <si>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</si>
  <si>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</si>
  <si>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</si>
  <si>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</si>
  <si>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</si>
  <si>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</si>
  <si>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</si>
  <si>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</si>
  <si>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</si>
  <si>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</si>
  <si>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</si>
  <si>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</si>
  <si>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</si>
  <si>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</si>
  <si>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</si>
  <si>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</si>
  <si>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</si>
  <si>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</si>
  <si>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</si>
  <si>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</si>
  <si>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</si>
  <si>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</si>
  <si>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</si>
  <si>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</si>
  <si>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</si>
  <si>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</si>
  <si>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</si>
  <si>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</si>
  <si>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</si>
  <si>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</si>
  <si>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</si>
  <si>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</si>
  <si>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</si>
  <si>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</si>
  <si>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</si>
  <si>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</si>
  <si>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</si>
  <si>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</si>
  <si>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</si>
  <si>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</si>
  <si>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</si>
  <si>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</si>
  <si>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</si>
  <si>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</si>
  <si>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</si>
  <si>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</si>
  <si>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</si>
  <si>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</si>
  <si>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</si>
  <si>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</si>
  <si>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</si>
  <si>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</si>
  <si>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</si>
  <si>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</si>
  <si>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</si>
  <si>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</si>
  <si>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</si>
  <si>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</si>
  <si>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</si>
  <si>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</si>
  <si>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</si>
  <si>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</si>
  <si>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</si>
  <si>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</si>
  <si>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</si>
  <si>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</si>
  <si>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</si>
  <si>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</si>
  <si>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</si>
  <si>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</si>
  <si>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</si>
  <si>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</si>
  <si>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</si>
  <si>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</si>
  <si>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</si>
  <si>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</si>
  <si>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</si>
  <si>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</si>
  <si>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</si>
  <si>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</si>
  <si>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</si>
  <si>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</si>
  <si>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</si>
  <si>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</si>
  <si>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</si>
  <si>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</si>
  <si>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</si>
  <si>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</si>
  <si>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</si>
  <si>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</si>
  <si>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</si>
  <si>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</si>
  <si>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</si>
  <si>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</si>
  <si>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</si>
  <si>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</si>
  <si>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</si>
  <si>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</si>
  <si>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</si>
  <si>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</si>
  <si>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</si>
  <si>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</si>
  <si>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</si>
  <si>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</si>
  <si>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</si>
  <si>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</si>
  <si>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</si>
  <si>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</si>
  <si>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</si>
  <si>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</si>
  <si>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</si>
  <si>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</si>
  <si>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</si>
  <si>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</si>
  <si>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</si>
  <si>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</si>
  <si>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</si>
  <si>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</si>
  <si>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</si>
  <si>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</si>
  <si>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</si>
  <si>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</si>
  <si>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</si>
  <si>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</si>
  <si>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</si>
  <si>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</si>
  <si>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</si>
  <si>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</si>
  <si>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</si>
  <si>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</si>
  <si>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</si>
  <si>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</si>
  <si>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</si>
  <si>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</si>
  <si>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</si>
  <si>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</si>
  <si>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</si>
  <si>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</si>
  <si>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</si>
  <si>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</si>
  <si>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</si>
  <si>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</si>
  <si>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</si>
  <si>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</si>
  <si>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</si>
  <si>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</si>
  <si>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</si>
  <si>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</si>
  <si>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</si>
  <si>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</si>
  <si>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</si>
  <si>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</si>
  <si>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</si>
  <si>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</si>
  <si>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</si>
  <si>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</si>
  <si>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</si>
  <si>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</si>
  <si>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</si>
  <si>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</si>
  <si>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</si>
  <si>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</si>
  <si>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</si>
  <si>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</si>
  <si>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</si>
  <si>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</si>
  <si>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</si>
  <si>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</si>
  <si>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</si>
  <si>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</si>
  <si>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</si>
  <si>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</si>
  <si>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</si>
  <si>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</si>
  <si>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</si>
  <si>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</si>
  <si>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</si>
  <si>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</si>
  <si>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</si>
  <si>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</si>
  <si>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</si>
  <si>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</si>
  <si>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</si>
  <si>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</si>
  <si>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</si>
  <si>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</si>
  <si>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</si>
  <si>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</si>
  <si>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</si>
  <si>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</si>
  <si>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</si>
  <si>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</si>
  <si>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</si>
  <si>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</si>
  <si>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</si>
  <si>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</si>
  <si>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</si>
  <si>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</si>
  <si>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</si>
  <si>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</si>
  <si>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</si>
  <si>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</si>
  <si>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</si>
  <si>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</si>
  <si>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</si>
  <si>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</si>
  <si>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</si>
  <si>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</si>
  <si>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</si>
  <si>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</si>
  <si>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</si>
  <si>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</si>
  <si>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</si>
  <si>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</si>
  <si>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</si>
  <si>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</si>
  <si>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</si>
  <si>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</si>
  <si>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</si>
  <si>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</si>
  <si>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</si>
  <si>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</si>
  <si>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</si>
  <si>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</si>
  <si>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</si>
  <si>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</si>
  <si>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</si>
  <si>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</si>
  <si>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</si>
  <si>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</si>
  <si>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</si>
  <si>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</si>
  <si>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</si>
  <si>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</si>
  <si>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</si>
  <si>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</si>
  <si>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</si>
  <si>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</si>
  <si>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</si>
  <si>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</si>
  <si>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</si>
  <si>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</si>
  <si>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</si>
  <si>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</si>
  <si>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</si>
  <si>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</si>
  <si>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</si>
  <si>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</si>
  <si>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</si>
  <si>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</si>
  <si>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</si>
  <si>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</si>
  <si>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</si>
  <si>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</si>
  <si>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</si>
  <si>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</si>
  <si>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</si>
  <si>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</si>
  <si>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</si>
  <si>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</si>
  <si>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</si>
  <si>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</si>
  <si>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</si>
  <si>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</si>
  <si>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</si>
  <si>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</si>
  <si>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</si>
  <si>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</si>
  <si>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</si>
  <si>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</si>
  <si>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</si>
  <si>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</si>
  <si>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</si>
  <si>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</si>
  <si>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</si>
  <si>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</si>
  <si>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</si>
  <si>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</si>
  <si>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</si>
  <si>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</si>
  <si>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</si>
  <si>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</si>
  <si>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</si>
  <si>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</si>
  <si>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</si>
  <si>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</si>
  <si>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</si>
  <si>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</si>
  <si>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</si>
  <si>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</si>
  <si>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</si>
  <si>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</si>
  <si>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</si>
  <si>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</si>
  <si>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</si>
  <si>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</si>
  <si>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</si>
  <si>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</si>
  <si>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</si>
  <si>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</si>
  <si>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</si>
  <si>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</si>
  <si>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</si>
  <si>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</si>
  <si>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</si>
  <si>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</si>
  <si>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</si>
  <si>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</si>
  <si>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</si>
  <si>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</si>
  <si>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</si>
  <si>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</si>
  <si>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</si>
  <si>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</si>
  <si>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</si>
  <si>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</si>
  <si>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</si>
  <si>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</si>
  <si>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</si>
  <si>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</si>
  <si>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</si>
  <si>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</si>
  <si>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</si>
  <si>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</si>
  <si>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</si>
  <si>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</si>
  <si>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</si>
  <si>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</si>
  <si>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</si>
  <si>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</si>
  <si>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</si>
  <si>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</si>
  <si>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</si>
  <si>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</si>
  <si>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</si>
  <si>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</si>
  <si>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</si>
  <si>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</si>
  <si>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</si>
  <si>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</si>
  <si>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</si>
  <si>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</si>
  <si>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</si>
  <si>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</si>
  <si>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</si>
  <si>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</si>
  <si>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</si>
  <si>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</si>
  <si>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</si>
  <si>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</si>
  <si>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</si>
  <si>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</si>
  <si>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</si>
  <si>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</si>
  <si>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</si>
  <si>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</si>
  <si>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</si>
  <si>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</si>
  <si>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</si>
  <si>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</si>
  <si>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</si>
  <si>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</si>
  <si>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</si>
  <si>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</si>
  <si>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</si>
  <si>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</si>
  <si>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</si>
  <si>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</si>
  <si>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</si>
  <si>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</si>
  <si>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</si>
  <si>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</si>
  <si>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</si>
  <si>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</si>
  <si>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</si>
  <si>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</si>
  <si>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</si>
  <si>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</si>
  <si>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</si>
  <si>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</si>
  <si>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</si>
  <si>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</si>
  <si>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</si>
  <si>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</si>
  <si>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</si>
  <si>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</si>
  <si>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</si>
  <si>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</si>
  <si>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</si>
  <si>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</si>
  <si>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</si>
  <si>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</si>
  <si>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</si>
  <si>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</si>
  <si>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</si>
  <si>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</si>
  <si>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</si>
  <si>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</si>
  <si>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</si>
  <si>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</si>
  <si>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</si>
  <si>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</si>
  <si>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</si>
  <si>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</si>
  <si>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</si>
  <si>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</si>
  <si>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</si>
  <si>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</si>
  <si>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</si>
  <si>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</si>
  <si>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</si>
  <si>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</si>
  <si>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</si>
  <si>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</si>
  <si>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</si>
  <si>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</si>
  <si>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</si>
  <si>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</si>
  <si>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</si>
  <si>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</si>
  <si>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</si>
  <si>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</si>
  <si>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</si>
  <si>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</si>
  <si>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</si>
  <si>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</si>
  <si>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</si>
  <si>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</si>
  <si>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</si>
  <si>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</si>
  <si>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</si>
  <si>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</si>
  <si>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</si>
  <si>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</si>
  <si>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</si>
  <si>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</si>
  <si>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</si>
  <si>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</si>
  <si>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</si>
  <si>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</si>
  <si>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</si>
  <si>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</si>
  <si>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</si>
  <si>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</si>
  <si>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</si>
  <si>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</si>
  <si>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</si>
  <si>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</si>
  <si>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</si>
  <si>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</si>
  <si>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</si>
  <si>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</si>
  <si>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</si>
  <si>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</si>
  <si>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</si>
  <si>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</si>
  <si>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</si>
  <si>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</si>
  <si>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</si>
  <si>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</si>
  <si>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</si>
  <si>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</si>
  <si>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</si>
  <si>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</si>
  <si>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</si>
  <si>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</si>
  <si>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</si>
  <si>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</si>
  <si>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</si>
  <si>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</si>
  <si>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</si>
  <si>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</si>
  <si>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</si>
  <si>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</si>
  <si>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</si>
  <si>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</si>
  <si>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</si>
  <si>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</si>
  <si>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</si>
  <si>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</si>
  <si>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</si>
  <si>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</si>
  <si>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</si>
  <si>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</si>
  <si>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</si>
  <si>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</si>
  <si>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</si>
  <si>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</si>
  <si>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</si>
  <si>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</si>
  <si>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</si>
  <si>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</si>
  <si>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</si>
  <si>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</si>
  <si>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</si>
  <si>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</si>
  <si>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</si>
  <si>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</si>
  <si>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</si>
  <si>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</si>
  <si>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</si>
  <si>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</si>
  <si>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</si>
  <si>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</si>
  <si>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</si>
  <si>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</si>
  <si>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</si>
  <si>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</si>
  <si>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</si>
  <si>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</si>
  <si>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</si>
  <si>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</si>
  <si>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</si>
  <si>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</si>
  <si>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</si>
  <si>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</si>
  <si>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</si>
  <si>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</si>
  <si>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</si>
  <si>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</si>
  <si>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</si>
  <si>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</si>
  <si>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</si>
  <si>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</si>
  <si>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</si>
  <si>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</si>
  <si>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</si>
  <si>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</si>
  <si>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</si>
  <si>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</si>
  <si>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</si>
  <si>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</si>
  <si>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</si>
  <si>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</si>
  <si>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</si>
  <si>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</si>
  <si>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</si>
  <si>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</si>
  <si>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</si>
  <si>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</si>
  <si>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</si>
  <si>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</si>
  <si>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</si>
  <si>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</si>
  <si>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</si>
  <si>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</si>
  <si>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</si>
  <si>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</si>
  <si>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</si>
  <si>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</si>
  <si>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</si>
  <si>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</si>
  <si>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</si>
  <si>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</si>
  <si>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</si>
  <si>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</si>
  <si>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</si>
  <si>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</si>
  <si>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</si>
  <si>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</si>
  <si>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</si>
  <si>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</si>
  <si>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</si>
  <si>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</si>
  <si>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</si>
  <si>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</si>
  <si>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</si>
  <si>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</si>
  <si>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</si>
  <si>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</si>
  <si>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</si>
  <si>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</si>
  <si>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</si>
  <si>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</si>
  <si>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</si>
  <si>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</si>
  <si>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</si>
  <si>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</si>
  <si>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</si>
  <si>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</si>
  <si>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</si>
  <si>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</si>
  <si>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</si>
  <si>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</si>
  <si>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</si>
  <si>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</si>
  <si>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</si>
  <si>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</si>
  <si>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</si>
  <si>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</si>
  <si>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</si>
  <si>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</si>
  <si>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</si>
  <si>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</si>
  <si>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</si>
  <si>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</si>
  <si>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</si>
  <si>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</si>
  <si>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</si>
  <si>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</si>
  <si>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</si>
  <si>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</si>
  <si>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</si>
  <si>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</si>
  <si>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</si>
  <si>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</si>
  <si>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</si>
  <si>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</si>
  <si>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</si>
  <si>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</si>
  <si>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</si>
  <si>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</si>
  <si>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</si>
  <si>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</si>
  <si>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</si>
  <si>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</si>
  <si>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</si>
  <si>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</si>
  <si>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</si>
  <si>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</si>
  <si>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</si>
  <si>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</si>
  <si>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</si>
  <si>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</si>
  <si>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</si>
  <si>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</si>
  <si>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</si>
  <si>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</si>
  <si>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</si>
  <si>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</si>
  <si>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</si>
  <si>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</si>
  <si>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</si>
  <si>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</si>
  <si>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</si>
  <si>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</si>
  <si>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</si>
  <si>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</si>
  <si>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</si>
  <si>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</si>
  <si>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</si>
  <si>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</si>
  <si>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</si>
  <si>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</si>
  <si>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</si>
  <si>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</si>
  <si>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</si>
  <si>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</si>
  <si>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</si>
  <si>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</si>
  <si>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</si>
  <si>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</si>
  <si>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</si>
  <si>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</si>
  <si>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</si>
  <si>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</si>
  <si>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</si>
  <si>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</si>
  <si>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</si>
  <si>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</si>
  <si>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</si>
  <si>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</si>
  <si>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</si>
  <si>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</si>
  <si>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</si>
  <si>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</si>
  <si>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</si>
  <si>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</si>
  <si>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</si>
  <si>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</si>
  <si>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</si>
  <si>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</si>
  <si>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</si>
  <si>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</si>
  <si>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</si>
  <si>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</si>
  <si>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</si>
  <si>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</si>
  <si>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</si>
  <si>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</si>
  <si>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</si>
  <si>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</si>
  <si>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</si>
  <si>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</si>
  <si>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</si>
  <si>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</si>
  <si>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</si>
  <si>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</si>
  <si>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</si>
  <si>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</si>
  <si>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</si>
  <si>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</si>
  <si>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</si>
  <si>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</si>
  <si>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</si>
  <si>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</si>
  <si>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</si>
  <si>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</si>
  <si>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</si>
  <si>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</si>
  <si>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</si>
  <si>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</si>
  <si>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</si>
  <si>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</si>
  <si>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</si>
  <si>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</si>
  <si>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</si>
  <si>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</si>
  <si>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</si>
  <si>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</si>
  <si>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</si>
  <si>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</si>
  <si>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</si>
  <si>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</si>
  <si>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</si>
  <si>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</si>
  <si>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</si>
  <si>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</si>
  <si>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</si>
  <si>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</si>
  <si>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</si>
  <si>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</si>
  <si>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</si>
  <si>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</si>
  <si>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</si>
  <si>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</si>
  <si>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</si>
  <si>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</si>
  <si>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</si>
  <si>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</si>
  <si>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</si>
  <si>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</si>
  <si>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</si>
  <si>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</si>
  <si>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</si>
  <si>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</si>
  <si>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</si>
  <si>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</si>
  <si>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</si>
  <si>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</si>
  <si>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</si>
  <si>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</si>
  <si>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</si>
  <si>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</si>
  <si>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</si>
  <si>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</si>
  <si>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</si>
  <si>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</si>
  <si>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</si>
  <si>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</si>
  <si>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</si>
  <si>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</si>
  <si>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</si>
  <si>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</si>
  <si>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</si>
  <si>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</si>
  <si>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</si>
  <si>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</si>
  <si>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</si>
  <si>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</si>
  <si>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</si>
  <si>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</si>
  <si>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</si>
  <si>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</si>
  <si>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</si>
  <si>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</si>
  <si>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</si>
  <si>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</si>
  <si>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</si>
  <si>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</si>
  <si>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</si>
  <si>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</si>
  <si>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</si>
  <si>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</si>
  <si>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</si>
  <si>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</si>
  <si>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</si>
  <si>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</si>
  <si>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</si>
  <si>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</si>
  <si>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</si>
  <si>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</si>
  <si>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</si>
  <si>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</si>
  <si>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</si>
  <si>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</si>
  <si>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</si>
  <si>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</si>
  <si>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</si>
  <si>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</si>
  <si>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</si>
  <si>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</si>
  <si>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</si>
  <si>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</si>
  <si>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</si>
  <si>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</si>
  <si>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</si>
  <si>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</si>
  <si>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</si>
  <si>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</si>
  <si>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</si>
  <si>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</si>
  <si>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</si>
  <si>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</si>
  <si>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</si>
  <si>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</si>
  <si>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</si>
  <si>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</si>
  <si>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</si>
  <si>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</si>
  <si>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</si>
  <si>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</si>
  <si>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</si>
  <si>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</si>
  <si>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</si>
  <si>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</si>
  <si>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</si>
  <si>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</si>
  <si>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</si>
  <si>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</si>
  <si>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</si>
  <si>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</si>
  <si>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</si>
  <si>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</si>
  <si>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</si>
  <si>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</si>
  <si>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</si>
  <si>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</si>
  <si>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</si>
  <si>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</si>
  <si>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</si>
  <si>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</si>
  <si>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</si>
  <si>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</si>
  <si>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</si>
  <si>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</si>
  <si>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</si>
  <si>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</si>
  <si>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</si>
  <si>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</si>
  <si>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</si>
  <si>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</si>
  <si>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</si>
  <si>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</si>
  <si>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</si>
  <si>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</si>
  <si>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</si>
  <si>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</si>
  <si>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</si>
  <si>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</si>
  <si>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</si>
  <si>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</si>
  <si>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</si>
  <si>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</si>
  <si>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</si>
  <si>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</si>
  <si>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</si>
  <si>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</si>
  <si>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</si>
  <si>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</si>
  <si>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</si>
  <si>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</si>
  <si>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</si>
  <si>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</si>
  <si>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</si>
  <si>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</si>
  <si>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</si>
  <si>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</si>
  <si>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</si>
  <si>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</si>
  <si>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</si>
  <si>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</si>
  <si>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</si>
  <si>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</si>
  <si>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</si>
  <si>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</si>
  <si>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</si>
  <si>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</si>
  <si>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</si>
  <si>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</si>
  <si>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</si>
  <si>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</si>
  <si>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</si>
  <si>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</si>
  <si>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</si>
  <si>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</si>
  <si>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</si>
  <si>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</si>
  <si>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</si>
  <si>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</si>
  <si>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</si>
  <si>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</si>
  <si>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</si>
  <si>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</si>
  <si>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</si>
  <si>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</si>
  <si>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</si>
  <si>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</si>
  <si>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</si>
  <si>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</si>
  <si>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</si>
  <si>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</si>
  <si>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</si>
  <si>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</si>
  <si>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</si>
  <si>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</si>
  <si>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</si>
  <si>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</si>
  <si>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</si>
  <si>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</si>
  <si>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</si>
  <si>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</si>
  <si>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</si>
  <si>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</si>
  <si>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</si>
  <si>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</si>
  <si>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</si>
  <si>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</si>
  <si>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</si>
  <si>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</si>
  <si>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</si>
  <si>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</si>
  <si>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</si>
  <si>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</si>
  <si>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</si>
  <si>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</si>
  <si>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</si>
  <si>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</si>
  <si>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</si>
  <si>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</si>
  <si>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</si>
  <si>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</si>
  <si>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</si>
  <si>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</si>
  <si>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</si>
  <si>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</si>
  <si>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</si>
  <si>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</si>
  <si>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</si>
  <si>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</si>
  <si>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</si>
  <si>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</si>
  <si>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</si>
  <si>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</si>
  <si>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</si>
  <si>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</si>
  <si>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</si>
  <si>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</si>
  <si>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</si>
  <si>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</si>
  <si>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</si>
  <si>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</si>
  <si>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</si>
  <si>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</si>
  <si>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</si>
  <si>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</si>
  <si>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</si>
  <si>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</si>
  <si>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</si>
  <si>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</si>
  <si>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</si>
  <si>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</si>
  <si>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</si>
  <si>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</si>
  <si>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</si>
  <si>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</si>
  <si>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</si>
  <si>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</si>
  <si>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</si>
  <si>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</si>
  <si>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</si>
  <si>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</si>
  <si>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</si>
  <si>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</si>
  <si>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</si>
  <si>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</si>
  <si>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</si>
  <si>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</si>
  <si>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</si>
  <si>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</si>
  <si>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</si>
  <si>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</si>
  <si>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</si>
  <si>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</si>
  <si>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</si>
  <si>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</si>
  <si>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</si>
  <si>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</si>
  <si>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</si>
  <si>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</si>
  <si>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</si>
  <si>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</si>
  <si>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</si>
  <si>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</si>
  <si>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</si>
  <si>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</si>
  <si>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</si>
  <si>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</si>
  <si>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</si>
  <si>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</si>
  <si>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</si>
  <si>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</si>
  <si>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</si>
  <si>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</si>
  <si>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</si>
  <si>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</si>
  <si>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</si>
  <si>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</si>
  <si>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</si>
  <si>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</si>
  <si>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</si>
  <si>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</si>
  <si>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</si>
  <si>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</si>
  <si>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</si>
  <si>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</si>
  <si>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</si>
  <si>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</si>
  <si>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</si>
  <si>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</si>
  <si>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</si>
  <si>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</si>
  <si>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</si>
  <si>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</si>
  <si>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</si>
  <si>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</si>
  <si>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</si>
  <si>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</si>
  <si>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</si>
  <si>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</si>
  <si>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</si>
  <si>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</si>
  <si>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</si>
  <si>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</si>
  <si>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</si>
  <si>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</si>
  <si>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</si>
  <si>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</si>
  <si>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</si>
  <si>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</si>
  <si>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</si>
  <si>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</si>
  <si>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</si>
  <si>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</si>
  <si>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</si>
  <si>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</si>
  <si>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</si>
  <si>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</si>
  <si>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</si>
  <si>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</si>
  <si>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</si>
  <si>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</si>
  <si>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</si>
  <si>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</si>
  <si>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</si>
  <si>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</si>
  <si>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</si>
  <si>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</si>
  <si>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</si>
  <si>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</si>
  <si>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</si>
  <si>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</si>
  <si>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</si>
  <si>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</si>
  <si>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</si>
  <si>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</si>
  <si>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</si>
  <si>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</si>
  <si>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</si>
  <si>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</si>
  <si>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</si>
  <si>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</si>
  <si>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</si>
  <si>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</si>
  <si>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</si>
  <si>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</si>
  <si>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</si>
  <si>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</si>
  <si>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</si>
  <si>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</si>
  <si>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</si>
  <si>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</si>
  <si>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</si>
  <si>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</si>
  <si>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</si>
  <si>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</si>
  <si>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</si>
  <si>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</si>
  <si>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</si>
  <si>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</si>
  <si>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</si>
  <si>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</si>
  <si>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</si>
  <si>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</si>
  <si>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</si>
  <si>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</si>
  <si>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</si>
  <si>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</si>
  <si>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</si>
  <si>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</si>
  <si>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</si>
  <si>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</si>
  <si>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</si>
  <si>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</si>
  <si>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</si>
  <si>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</si>
  <si>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</si>
  <si>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</si>
  <si>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</si>
  <si>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</si>
  <si>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</si>
  <si>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</si>
  <si>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</si>
  <si>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</si>
  <si>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</si>
  <si>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</si>
  <si>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</si>
  <si>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</si>
  <si>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</si>
  <si>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</si>
  <si>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</si>
  <si>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</si>
  <si>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</si>
  <si>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</si>
  <si>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</si>
  <si>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</si>
  <si>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</si>
  <si>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</si>
  <si>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</si>
  <si>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</si>
  <si>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</si>
  <si>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</si>
  <si>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</si>
  <si>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</si>
  <si>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</si>
  <si>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</si>
  <si>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</si>
  <si>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</si>
  <si>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</si>
  <si>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</si>
  <si>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</si>
  <si>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</si>
  <si>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</si>
  <si>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</si>
  <si>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</si>
  <si>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</si>
  <si>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</si>
  <si>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</si>
  <si>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</si>
  <si>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</si>
  <si>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</si>
  <si>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</si>
  <si>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</si>
  <si>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</si>
  <si>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</si>
  <si>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</si>
  <si>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</si>
  <si>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</si>
  <si>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</si>
  <si>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</si>
  <si>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</si>
  <si>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</si>
  <si>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</si>
  <si>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</si>
  <si>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</si>
  <si>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</si>
  <si>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</si>
  <si>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</si>
  <si>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</si>
  <si>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</si>
  <si>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</si>
  <si>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</si>
  <si>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</si>
  <si>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</si>
  <si>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</si>
  <si>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</si>
  <si>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</si>
  <si>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</si>
  <si>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</si>
  <si>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</si>
  <si>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</si>
  <si>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</si>
  <si>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</si>
  <si>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</si>
  <si>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</si>
  <si>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</si>
  <si>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</si>
  <si>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</si>
  <si>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</si>
  <si>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</si>
  <si>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</si>
  <si>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</si>
  <si>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</si>
  <si>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</si>
  <si>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</si>
  <si>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</si>
  <si>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</si>
  <si>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</si>
  <si>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</si>
  <si>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</si>
  <si>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</si>
  <si>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</si>
  <si>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</si>
  <si>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</si>
  <si>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</si>
  <si>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</si>
  <si>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</si>
  <si>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</si>
  <si>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</si>
  <si>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</si>
  <si>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</si>
  <si>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</si>
  <si>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</si>
  <si>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</si>
  <si>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</si>
  <si>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</si>
  <si>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</si>
  <si>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</si>
  <si>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</si>
  <si>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</si>
  <si>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</si>
  <si>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</si>
  <si>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</si>
  <si>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</si>
  <si>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</si>
  <si>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</si>
  <si>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</si>
  <si>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</si>
  <si>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</si>
  <si>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</si>
  <si>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</si>
  <si>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</si>
  <si>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</si>
  <si>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</si>
  <si>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</si>
  <si>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</si>
  <si>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</si>
  <si>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</si>
  <si>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</si>
  <si>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</si>
  <si>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</si>
  <si>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</si>
  <si>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</si>
  <si>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</si>
  <si>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</si>
  <si>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</si>
  <si>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</si>
  <si>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</si>
  <si>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</si>
  <si>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</si>
  <si>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</si>
  <si>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</si>
  <si>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</si>
  <si>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</si>
  <si>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</si>
  <si>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</si>
  <si>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</si>
  <si>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</si>
  <si>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</si>
  <si>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</si>
  <si>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</si>
  <si>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</si>
  <si>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</si>
  <si>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</si>
  <si>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</si>
  <si>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</si>
  <si>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</si>
  <si>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</si>
  <si>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</si>
  <si>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</si>
  <si>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</si>
  <si>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</si>
  <si>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</si>
  <si>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</si>
  <si>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</si>
  <si>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</si>
  <si>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</si>
  <si>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</si>
  <si>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</si>
  <si>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</si>
  <si>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</si>
  <si>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</si>
  <si>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</si>
  <si>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</si>
  <si>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</si>
  <si>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</si>
  <si>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</si>
  <si>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</si>
  <si>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</si>
  <si>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</si>
  <si>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</si>
  <si>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</si>
  <si>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</si>
  <si>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</si>
  <si>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</si>
  <si>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</si>
  <si>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</si>
  <si>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</si>
  <si>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</si>
  <si>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</si>
  <si>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</si>
  <si>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</si>
  <si>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</si>
  <si>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</si>
  <si>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</si>
  <si>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</si>
  <si>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</si>
  <si>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</si>
  <si>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</si>
  <si>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</si>
  <si>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</si>
  <si>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</si>
  <si>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</si>
  <si>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</si>
  <si>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</si>
  <si>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</si>
  <si>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</si>
  <si>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</si>
  <si>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</si>
  <si>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</si>
  <si>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</si>
  <si>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</si>
  <si>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</si>
  <si>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</si>
  <si>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</si>
  <si>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</si>
  <si>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</si>
  <si>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</si>
  <si>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</si>
  <si>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</si>
  <si>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</si>
  <si>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</si>
  <si>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</si>
  <si>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</si>
  <si>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</si>
  <si>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</si>
  <si>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</si>
  <si>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</si>
  <si>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</si>
  <si>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</si>
  <si>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</si>
  <si>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</si>
  <si>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</si>
  <si>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</si>
  <si>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</si>
  <si>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</si>
  <si>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</si>
  <si>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</si>
  <si>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</si>
  <si>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</si>
  <si>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</si>
  <si>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</si>
  <si>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</si>
  <si>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</si>
  <si>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</si>
  <si>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</si>
  <si>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</si>
  <si>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</si>
  <si>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</si>
  <si>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</si>
  <si>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</si>
  <si>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</si>
  <si>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</si>
  <si>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</si>
  <si>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</si>
  <si>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</si>
  <si>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</si>
  <si>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</si>
  <si>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</si>
  <si>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</si>
  <si>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</si>
  <si>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</si>
  <si>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</si>
  <si>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</si>
  <si>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</si>
  <si>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</si>
  <si>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</si>
  <si>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</si>
  <si>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</si>
  <si>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</si>
  <si>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</si>
  <si>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</si>
  <si>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</si>
  <si>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</si>
  <si>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</si>
  <si>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</si>
  <si>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</si>
  <si>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</si>
  <si>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</si>
  <si>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</si>
  <si>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</si>
  <si>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</si>
  <si>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</si>
  <si>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</si>
  <si>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</si>
  <si>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</si>
  <si>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</si>
  <si>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</si>
  <si>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</si>
  <si>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</si>
  <si>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</si>
  <si>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</si>
  <si>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</si>
  <si>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</si>
  <si>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</si>
  <si>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</si>
  <si>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</si>
  <si>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</si>
  <si>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</si>
  <si>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</si>
  <si>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</si>
  <si>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</si>
  <si>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</si>
  <si>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</si>
  <si>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</si>
  <si>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</si>
  <si>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</si>
  <si>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</si>
  <si>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</si>
  <si>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</si>
  <si>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</si>
  <si>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</si>
  <si>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</si>
  <si>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</si>
  <si>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</si>
  <si>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</si>
  <si>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</si>
  <si>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</si>
  <si>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</si>
  <si>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</si>
  <si>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</si>
  <si>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</si>
  <si>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</si>
  <si>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</si>
  <si>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</si>
  <si>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</si>
  <si>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</si>
  <si>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</si>
  <si>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</si>
  <si>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</si>
  <si>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</si>
  <si>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</si>
  <si>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</si>
  <si>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</si>
  <si>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</si>
  <si>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</si>
  <si>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</si>
  <si>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</si>
  <si>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</si>
  <si>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</si>
  <si>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</si>
  <si>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</si>
  <si>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</si>
  <si>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</si>
  <si>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</si>
  <si>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</si>
  <si>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</si>
  <si>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</si>
  <si>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</si>
  <si>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</si>
  <si>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</si>
  <si>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</si>
  <si>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</si>
  <si>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</si>
  <si>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</si>
  <si>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</si>
  <si>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</si>
  <si>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</si>
  <si>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</si>
  <si>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</si>
  <si>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</si>
  <si>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</si>
  <si>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</si>
  <si>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</si>
  <si>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</si>
  <si>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</si>
  <si>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</si>
  <si>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</si>
  <si>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</si>
  <si>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</si>
  <si>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</si>
  <si>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</si>
  <si>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</si>
  <si>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</si>
  <si>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</si>
  <si>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</si>
  <si>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</si>
  <si>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</si>
  <si>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</si>
  <si>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</si>
  <si>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</si>
  <si>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</si>
  <si>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</si>
  <si>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</si>
  <si>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</si>
  <si>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</si>
  <si>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</si>
  <si>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</si>
  <si>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</si>
  <si>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</si>
  <si>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</si>
  <si>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</si>
  <si>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</si>
  <si>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</si>
  <si>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</si>
  <si>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</si>
  <si>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</si>
  <si>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</si>
  <si>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</si>
  <si>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</si>
  <si>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</si>
  <si>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</si>
  <si>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</si>
  <si>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</si>
  <si>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</si>
  <si>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</si>
  <si>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</si>
  <si>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</si>
  <si>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</si>
  <si>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</si>
  <si>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</si>
  <si>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</si>
  <si>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</si>
  <si>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</si>
  <si>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</si>
  <si>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</si>
  <si>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</si>
  <si>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</si>
  <si>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</si>
  <si>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</si>
  <si>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</si>
  <si>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</si>
  <si>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</si>
  <si>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</si>
  <si>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</si>
  <si>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</si>
  <si>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</si>
  <si>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</si>
  <si>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</si>
  <si>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</si>
  <si>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</si>
  <si>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</si>
  <si>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</si>
  <si>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</si>
  <si>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</si>
  <si>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</si>
  <si>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</si>
  <si>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</si>
  <si>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</si>
  <si>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</si>
  <si>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</si>
  <si>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</si>
  <si>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</si>
  <si>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</si>
  <si>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</si>
  <si>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</si>
  <si>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</si>
  <si>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</si>
  <si>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</si>
  <si>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</si>
  <si>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</si>
  <si>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</si>
  <si>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</si>
  <si>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</si>
  <si>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</si>
  <si>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</si>
  <si>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</si>
  <si>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</si>
  <si>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</si>
  <si>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</si>
  <si>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</si>
  <si>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</si>
  <si>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</si>
  <si>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</si>
  <si>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</si>
  <si>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</si>
  <si>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</si>
  <si>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</si>
  <si>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</si>
  <si>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</si>
  <si>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</si>
  <si>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</si>
  <si>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</si>
  <si>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</si>
  <si>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</si>
  <si>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</si>
  <si>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</si>
  <si>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</si>
  <si>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</si>
  <si>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</si>
  <si>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</si>
  <si>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</si>
  <si>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</si>
  <si>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</si>
  <si>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</si>
  <si>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</si>
  <si>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</si>
  <si>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</si>
  <si>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</si>
  <si>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</si>
  <si>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</si>
  <si>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</si>
  <si>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</si>
  <si>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</si>
  <si>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</si>
  <si>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</si>
  <si>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</si>
  <si>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</si>
  <si>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</si>
  <si>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</si>
  <si>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</si>
  <si>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</si>
  <si>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</si>
  <si>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</si>
  <si>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</si>
  <si>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</si>
  <si>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</si>
  <si>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</si>
  <si>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</si>
  <si>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</si>
  <si>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</si>
  <si>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</si>
  <si>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</si>
  <si>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</si>
  <si>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</si>
  <si>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</si>
  <si>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</si>
  <si>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</si>
  <si>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</si>
  <si>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</si>
  <si>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</si>
  <si>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</si>
  <si>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</si>
  <si>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</si>
  <si>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</si>
  <si>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</si>
  <si>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</si>
  <si>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</si>
  <si>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</si>
  <si>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</si>
  <si>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</si>
  <si>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</si>
  <si>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</si>
  <si>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</si>
  <si>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</si>
  <si>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</si>
  <si>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</si>
  <si>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</si>
  <si>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</si>
  <si>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</si>
  <si>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</si>
  <si>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</si>
  <si>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</si>
  <si>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</si>
  <si>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</si>
  <si>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</si>
  <si>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</si>
  <si>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</si>
  <si>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</si>
  <si>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</si>
  <si>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</si>
  <si>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</si>
  <si>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</si>
  <si>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</si>
  <si>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</si>
  <si>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</si>
  <si>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</si>
  <si>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</si>
  <si>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</si>
  <si>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</si>
  <si>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</si>
  <si>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</si>
  <si>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</si>
  <si>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</si>
  <si>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</si>
  <si>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</si>
  <si>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</si>
  <si>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</si>
  <si>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</si>
  <si>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</si>
  <si>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</si>
  <si>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</si>
  <si>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</si>
  <si>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</si>
  <si>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</si>
  <si>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</si>
  <si>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</si>
  <si>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</si>
  <si>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</si>
  <si>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</si>
  <si>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</si>
  <si>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</si>
  <si>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</si>
  <si>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</si>
  <si>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</si>
  <si>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</si>
  <si>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</si>
  <si>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</si>
  <si>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</si>
  <si>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</si>
  <si>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</si>
  <si>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</si>
  <si>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</si>
  <si>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</si>
  <si>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</si>
  <si>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</si>
  <si>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</si>
  <si>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</si>
  <si>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</si>
  <si>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</si>
  <si>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</si>
  <si>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</si>
  <si>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</si>
  <si>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</si>
  <si>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</si>
  <si>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</si>
  <si>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</si>
  <si>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</si>
  <si>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</si>
  <si>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</si>
  <si>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</si>
  <si>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</si>
  <si>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</si>
  <si>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</si>
  <si>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</si>
  <si>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</si>
  <si>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</si>
  <si>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</si>
  <si>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</si>
  <si>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</si>
  <si>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</si>
  <si>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</si>
  <si>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</si>
  <si>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</si>
  <si>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</si>
  <si>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</si>
  <si>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</si>
  <si>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</si>
  <si>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</si>
  <si>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</si>
  <si>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</si>
  <si>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</si>
  <si>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</si>
  <si>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</si>
  <si>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</si>
  <si>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</si>
  <si>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</si>
  <si>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</si>
  <si>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</si>
  <si>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</si>
  <si>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</si>
  <si>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</si>
  <si>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</si>
  <si>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</si>
  <si>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</si>
  <si>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</si>
  <si>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</si>
  <si>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</si>
  <si>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</si>
  <si>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</si>
  <si>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</si>
  <si>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</si>
  <si>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</si>
  <si>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</si>
  <si>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</si>
  <si>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</si>
  <si>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</si>
  <si>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</si>
  <si>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</si>
  <si>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</si>
  <si>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</si>
  <si>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</si>
  <si>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</si>
  <si>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</si>
  <si>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</si>
  <si>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</si>
  <si>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</si>
  <si>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</si>
  <si>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</si>
  <si>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</si>
  <si>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</si>
  <si>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</si>
  <si>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</si>
  <si>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</si>
  <si>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</si>
  <si>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</si>
  <si>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</si>
  <si>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</si>
  <si>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</si>
  <si>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</si>
  <si>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</si>
  <si>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</si>
  <si>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</si>
  <si>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</si>
  <si>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</si>
  <si>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</si>
  <si>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</si>
  <si>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</si>
  <si>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</si>
  <si>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</si>
  <si>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</si>
  <si>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</si>
  <si>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</si>
  <si>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</si>
  <si>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</si>
  <si>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</si>
  <si>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</si>
  <si>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</si>
  <si>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</si>
  <si>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</si>
  <si>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</si>
  <si>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</si>
  <si>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</si>
  <si>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</si>
  <si>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</si>
  <si>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</si>
  <si>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</si>
  <si>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</si>
  <si>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</si>
  <si>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</si>
  <si>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</si>
  <si>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</si>
  <si>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</si>
  <si>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</si>
  <si>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</si>
  <si>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</si>
  <si>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</si>
  <si>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</si>
  <si>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</si>
  <si>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</si>
  <si>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</si>
  <si>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</si>
  <si>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</si>
  <si>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</si>
  <si>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</si>
  <si>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</si>
  <si>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</si>
  <si>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</si>
  <si>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</si>
  <si>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</si>
  <si>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</si>
  <si>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</si>
  <si>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</si>
  <si>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</si>
  <si>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</si>
  <si>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</si>
  <si>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</si>
  <si>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</si>
  <si>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</si>
  <si>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</si>
  <si>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</si>
  <si>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</si>
  <si>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</si>
  <si>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</si>
  <si>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</si>
  <si>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</si>
  <si>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</si>
  <si>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</si>
  <si>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</si>
  <si>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</si>
  <si>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</si>
  <si>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</si>
  <si>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</si>
  <si>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</si>
  <si>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</si>
  <si>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</si>
  <si>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</si>
  <si>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</si>
  <si>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</si>
  <si>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</si>
  <si>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</si>
  <si>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</si>
  <si>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</si>
  <si>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</si>
  <si>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</si>
  <si>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</si>
  <si>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</si>
  <si>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</si>
  <si>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</si>
  <si>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</si>
  <si>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</si>
  <si>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</si>
  <si>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</si>
  <si>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</si>
  <si>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</si>
  <si>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</si>
  <si>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</si>
  <si>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</si>
  <si>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</si>
  <si>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</si>
  <si>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</si>
  <si>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</si>
  <si>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</si>
  <si>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</si>
  <si>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</si>
  <si>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</si>
  <si>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</si>
  <si>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</si>
  <si>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</si>
  <si>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</si>
  <si>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</si>
  <si>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</si>
  <si>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</si>
  <si>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</si>
  <si>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</si>
  <si>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</si>
  <si>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</si>
  <si>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</si>
  <si>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</si>
  <si>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</si>
  <si>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</si>
  <si>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</si>
  <si>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</si>
  <si>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</si>
  <si>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</si>
  <si>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</si>
  <si>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</si>
  <si>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</si>
  <si>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</si>
  <si>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</si>
  <si>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</si>
  <si>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</si>
  <si>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</si>
  <si>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</si>
  <si>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</si>
  <si>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</si>
  <si>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</si>
  <si>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</si>
  <si>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</si>
  <si>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</si>
  <si>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</si>
  <si>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</si>
  <si>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</si>
  <si>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</si>
  <si>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</si>
  <si>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</si>
  <si>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</si>
  <si>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</si>
  <si>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</si>
  <si>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</si>
  <si>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</si>
  <si>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</si>
  <si>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</si>
  <si>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</si>
  <si>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</si>
  <si>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</si>
  <si>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</si>
  <si>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</si>
  <si>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</si>
  <si>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</si>
  <si>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</si>
  <si>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</si>
  <si>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</si>
  <si>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</si>
  <si>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</si>
  <si>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</si>
  <si>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</si>
  <si>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</si>
  <si>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</si>
  <si>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</si>
  <si>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</si>
  <si>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</si>
  <si>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</si>
  <si>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</si>
  <si>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</si>
  <si>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</si>
  <si>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</si>
  <si>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</si>
  <si>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</si>
  <si>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</si>
  <si>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</si>
  <si>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</si>
  <si>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</si>
  <si>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</si>
  <si>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</si>
  <si>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</si>
  <si>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</si>
  <si>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</si>
  <si>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</si>
  <si>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</si>
  <si>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</si>
  <si>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</si>
  <si>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</si>
  <si>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</si>
  <si>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</si>
  <si>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</si>
  <si>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</si>
  <si>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</si>
  <si>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</si>
  <si>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</si>
  <si>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</si>
  <si>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</si>
  <si>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</si>
  <si>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</si>
  <si>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</si>
  <si>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</si>
  <si>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</si>
  <si>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</si>
  <si>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</si>
  <si>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</si>
  <si>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</si>
  <si>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</si>
  <si>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</si>
  <si>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</si>
  <si>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</si>
  <si>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</si>
  <si>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</si>
  <si>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</si>
  <si>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</si>
  <si>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</si>
  <si>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</si>
  <si>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</si>
  <si>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</si>
  <si>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</si>
  <si>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</si>
  <si>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</si>
  <si>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</si>
  <si>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</si>
  <si>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</si>
  <si>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</si>
  <si>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</si>
  <si>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</si>
  <si>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</si>
  <si>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</si>
  <si>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</si>
  <si>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</si>
  <si>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</si>
  <si>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</si>
  <si>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</si>
  <si>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</si>
  <si>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</si>
  <si>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</si>
  <si>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</si>
  <si>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</si>
  <si>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</si>
  <si>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</si>
  <si>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</si>
  <si>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</si>
  <si>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</si>
  <si>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</si>
  <si>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</si>
  <si>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</si>
  <si>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</si>
  <si>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</si>
  <si>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</si>
  <si>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</si>
  <si>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</si>
  <si>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</si>
  <si>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</si>
  <si>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</si>
  <si>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</si>
  <si>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</si>
  <si>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</si>
  <si>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</si>
  <si>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</si>
  <si>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</si>
  <si>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</si>
  <si>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</si>
  <si>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</si>
  <si>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</si>
  <si>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</si>
  <si>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</si>
  <si>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</si>
  <si>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</si>
  <si>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</si>
  <si>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</si>
  <si>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</si>
  <si>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</si>
  <si>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</si>
  <si>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</si>
  <si>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</si>
  <si>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</si>
  <si>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</si>
  <si>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</si>
  <si>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</si>
  <si>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</si>
  <si>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</si>
  <si>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</si>
  <si>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</si>
  <si>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</si>
  <si>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</si>
  <si>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</si>
  <si>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</si>
  <si>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</si>
  <si>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</si>
  <si>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</si>
  <si>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</si>
  <si>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</si>
  <si>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</si>
  <si>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</si>
  <si>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</si>
  <si>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</si>
  <si>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</si>
  <si>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</si>
  <si>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</si>
  <si>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</si>
  <si>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</si>
  <si>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</si>
  <si>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</si>
  <si>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</si>
  <si>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</si>
  <si>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</si>
  <si>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</si>
  <si>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</si>
  <si>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</si>
  <si>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</si>
  <si>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</si>
  <si>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</si>
  <si>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</si>
  <si>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</si>
  <si>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</si>
  <si>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</si>
  <si>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</si>
  <si>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</si>
  <si>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</si>
  <si>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</si>
  <si>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</si>
  <si>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</si>
  <si>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</si>
  <si>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</si>
  <si>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</si>
  <si>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</si>
  <si>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</si>
  <si>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</si>
  <si>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</si>
  <si>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</si>
  <si>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</si>
  <si>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</si>
  <si>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</si>
  <si>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</si>
  <si>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</si>
  <si>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</si>
  <si>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</si>
  <si>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</si>
  <si>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</si>
  <si>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</si>
  <si>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</si>
  <si>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</si>
  <si>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</si>
  <si>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</si>
  <si>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</si>
  <si>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</si>
  <si>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</si>
  <si>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</si>
  <si>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</si>
  <si>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</si>
  <si>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</si>
  <si>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</si>
  <si>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</si>
  <si>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</si>
  <si>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</si>
  <si>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</si>
  <si>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</si>
  <si>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</si>
  <si>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</si>
  <si>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</si>
  <si>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</si>
  <si>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</si>
  <si>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</si>
  <si>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</si>
  <si>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</si>
  <si>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</si>
  <si>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</si>
  <si>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</si>
  <si>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</si>
  <si>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</si>
  <si>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</si>
  <si>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</si>
  <si>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</si>
  <si>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</si>
  <si>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</si>
  <si>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</si>
  <si>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</si>
  <si>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</si>
  <si>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</si>
  <si>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</si>
  <si>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</si>
  <si>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</si>
  <si>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</si>
  <si>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</si>
  <si>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</si>
  <si>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</si>
  <si>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</si>
  <si>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</si>
  <si>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</si>
  <si>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</si>
  <si>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</si>
  <si>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</si>
  <si>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</si>
  <si>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</si>
  <si>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</si>
  <si>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</si>
  <si>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</si>
  <si>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</si>
  <si>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</si>
  <si>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</si>
  <si>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</si>
  <si>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</si>
  <si>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</si>
  <si>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</si>
  <si>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</si>
  <si>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</si>
  <si>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</si>
  <si>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</si>
  <si>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</si>
  <si>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</si>
  <si>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</si>
  <si>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</si>
  <si>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</si>
  <si>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</si>
  <si>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</si>
  <si>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</si>
  <si>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</si>
  <si>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</si>
  <si>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</si>
  <si>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</si>
  <si>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</si>
  <si>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</si>
  <si>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</si>
  <si>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</si>
  <si>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</si>
  <si>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</si>
  <si>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</si>
  <si>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</si>
  <si>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</si>
  <si>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</si>
  <si>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</si>
  <si>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</si>
  <si>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</si>
  <si>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</si>
  <si>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</si>
  <si>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</si>
  <si>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</si>
  <si>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</si>
  <si>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</si>
  <si>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</si>
  <si>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</si>
  <si>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</si>
  <si>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</si>
  <si>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</si>
  <si>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</si>
  <si>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</si>
  <si>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</si>
  <si>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</si>
  <si>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</si>
  <si>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</si>
  <si>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</si>
  <si>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</si>
  <si>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</si>
  <si>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</si>
  <si>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</si>
  <si>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</si>
  <si>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</si>
  <si>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</si>
  <si>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</si>
  <si>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</si>
  <si>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</si>
  <si>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</si>
  <si>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</si>
  <si>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</si>
  <si>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</si>
  <si>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</si>
  <si>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</si>
  <si>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</si>
  <si>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</si>
  <si>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</si>
  <si>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</si>
  <si>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</si>
  <si>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</si>
  <si>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</si>
  <si>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</si>
  <si>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</si>
  <si>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</si>
  <si>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</si>
  <si>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</si>
  <si>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</si>
  <si>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</si>
  <si>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</si>
  <si>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</si>
  <si>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</si>
  <si>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</si>
  <si>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</si>
  <si>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</si>
  <si>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</si>
  <si>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</si>
  <si>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</si>
  <si>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</si>
  <si>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</si>
  <si>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</si>
  <si>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</si>
  <si>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</si>
  <si>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</si>
  <si>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</si>
  <si>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</si>
  <si>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</si>
  <si>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</si>
  <si>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</si>
  <si>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</si>
  <si>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</si>
  <si>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</si>
  <si>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</si>
  <si>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</si>
  <si>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</si>
  <si>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</si>
  <si>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</si>
  <si>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</si>
  <si>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</si>
  <si>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</si>
  <si>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</si>
  <si>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</si>
  <si>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</si>
  <si>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</si>
  <si>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</si>
  <si>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</si>
  <si>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</si>
  <si>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</si>
  <si>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</si>
  <si>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</si>
  <si>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</si>
  <si>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</si>
  <si>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</si>
  <si>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</si>
  <si>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</si>
  <si>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</si>
  <si>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</si>
  <si>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</si>
  <si>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</si>
  <si>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</si>
  <si>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</si>
  <si>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</si>
  <si>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</si>
  <si>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</si>
  <si>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</si>
  <si>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</si>
  <si>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</si>
  <si>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</si>
  <si>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</si>
  <si>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</si>
  <si>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</si>
  <si>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</si>
  <si>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</si>
  <si>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</si>
  <si>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</si>
  <si>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</si>
  <si>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</si>
  <si>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</si>
  <si>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</si>
  <si>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</si>
  <si>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</si>
  <si>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</si>
  <si>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</si>
  <si>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</si>
  <si>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</si>
  <si>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</si>
  <si>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</si>
  <si>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</si>
  <si>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</si>
  <si>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</si>
  <si>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</si>
  <si>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</si>
  <si>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</si>
  <si>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</si>
  <si>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</si>
  <si>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</si>
  <si>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</si>
  <si>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</si>
  <si>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</si>
  <si>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</si>
  <si>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</si>
  <si>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</si>
  <si>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</si>
  <si>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</si>
  <si>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</si>
  <si>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</si>
  <si>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</si>
  <si>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</si>
  <si>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</si>
  <si>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</si>
  <si>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</si>
  <si>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</si>
  <si>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</si>
  <si>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</si>
  <si>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</si>
  <si>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</si>
  <si>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</si>
  <si>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</si>
  <si>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</si>
  <si>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</si>
  <si>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</si>
  <si>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</si>
  <si>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</si>
  <si>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</si>
  <si>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</si>
  <si>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</si>
  <si>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</si>
  <si>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</si>
  <si>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</si>
  <si>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</si>
  <si>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</si>
  <si>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</si>
  <si>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</si>
  <si>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</si>
  <si>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</si>
  <si>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</si>
  <si>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</si>
  <si>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</si>
  <si>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</si>
  <si>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</si>
  <si>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</si>
  <si>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</si>
  <si>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</si>
  <si>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</si>
  <si>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</si>
  <si>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</si>
  <si>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</si>
  <si>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</si>
  <si>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</si>
  <si>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</si>
  <si>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</si>
  <si>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</si>
  <si>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</si>
  <si>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</si>
  <si>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</si>
  <si>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</si>
  <si>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</si>
  <si>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</si>
  <si>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</si>
  <si>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</si>
  <si>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</si>
  <si>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</si>
  <si>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</si>
  <si>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</si>
  <si>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</si>
  <si>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</si>
  <si>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</si>
  <si>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</si>
  <si>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</si>
  <si>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</si>
  <si>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</si>
  <si>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</si>
  <si>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</si>
  <si>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</si>
  <si>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</si>
  <si>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</si>
  <si>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</si>
  <si>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</si>
  <si>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</si>
  <si>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</si>
  <si>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</si>
  <si>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</si>
  <si>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</si>
  <si>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</si>
  <si>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</si>
  <si>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</si>
  <si>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</si>
  <si>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</si>
  <si>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</si>
  <si>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</si>
  <si>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</si>
  <si>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</si>
  <si>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</si>
  <si>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</si>
  <si>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</si>
  <si>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</si>
  <si>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</si>
  <si>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</si>
  <si>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</si>
  <si>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</si>
  <si>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</si>
  <si>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</si>
  <si>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</si>
  <si>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</si>
  <si>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</si>
  <si>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</si>
  <si>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</si>
  <si>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</si>
  <si>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</si>
  <si>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</si>
  <si>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</si>
  <si>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</si>
  <si>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</si>
  <si>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</si>
  <si>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</si>
  <si>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</si>
  <si>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</si>
  <si>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</si>
  <si>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</si>
  <si>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</si>
  <si>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</si>
  <si>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</si>
  <si>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</si>
  <si>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</si>
  <si>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</si>
  <si>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</si>
  <si>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</si>
  <si>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</si>
  <si>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</si>
  <si>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</si>
  <si>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</si>
  <si>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</si>
  <si>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</si>
  <si>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</si>
  <si>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</si>
  <si>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</si>
  <si>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</si>
  <si>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</si>
  <si>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</si>
  <si>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</si>
  <si>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</si>
  <si>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</si>
  <si>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</si>
  <si>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</si>
  <si>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</si>
  <si>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</si>
  <si>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</si>
  <si>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</si>
  <si>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</si>
  <si>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</si>
  <si>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</si>
  <si>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</si>
  <si>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</si>
  <si>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</si>
  <si>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</si>
  <si>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</si>
  <si>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</si>
  <si>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</si>
  <si>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</si>
  <si>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</si>
  <si>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</si>
  <si>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</si>
  <si>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</si>
  <si>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</si>
  <si>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</si>
  <si>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</si>
  <si>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</si>
  <si>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</si>
  <si>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</si>
  <si>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</si>
  <si>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</si>
  <si>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</si>
  <si>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</si>
  <si>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</si>
  <si>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</si>
  <si>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</si>
  <si>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</si>
  <si>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</si>
  <si>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</si>
  <si>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</si>
  <si>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</si>
  <si>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</si>
  <si>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</si>
  <si>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</si>
  <si>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</si>
  <si>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</si>
  <si>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</si>
  <si>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</si>
  <si>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</si>
  <si>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</si>
  <si>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</si>
  <si>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</si>
  <si>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</si>
  <si>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</si>
  <si>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</si>
  <si>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</si>
  <si>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</si>
  <si>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</si>
  <si>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</si>
  <si>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</si>
  <si>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</si>
  <si>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</si>
  <si>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</si>
  <si>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</si>
  <si>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</si>
  <si>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</si>
  <si>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</si>
  <si>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</si>
  <si>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</si>
  <si>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</si>
  <si>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</si>
  <si>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</si>
  <si>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</si>
  <si>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</si>
  <si>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</si>
  <si>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</si>
  <si>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</si>
  <si>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</si>
  <si>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</si>
  <si>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</si>
  <si>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</si>
  <si>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</si>
  <si>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</si>
  <si>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</si>
  <si>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</si>
  <si>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</si>
  <si>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</si>
  <si>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</si>
  <si>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</si>
  <si>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</si>
  <si>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</si>
  <si>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</si>
  <si>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</si>
  <si>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</si>
  <si>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</si>
  <si>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</si>
  <si>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</si>
  <si>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</si>
  <si>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</si>
  <si>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</si>
  <si>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</si>
  <si>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</si>
  <si>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</si>
  <si>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</si>
  <si>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</si>
  <si>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</si>
  <si>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</si>
  <si>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</si>
  <si>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</si>
  <si>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</si>
  <si>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</si>
  <si>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</si>
  <si>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</si>
  <si>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</si>
  <si>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</si>
  <si>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</si>
  <si>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</si>
  <si>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</si>
  <si>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</si>
  <si>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</si>
  <si>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</si>
  <si>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</si>
  <si>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</si>
  <si>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</si>
  <si>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</si>
  <si>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</si>
  <si>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</si>
  <si>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</si>
  <si>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</si>
  <si>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</si>
  <si>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</si>
  <si>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</si>
  <si>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</si>
  <si>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</si>
  <si>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</si>
  <si>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</si>
  <si>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</si>
  <si>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</si>
  <si>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</si>
  <si>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</si>
  <si>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</si>
  <si>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</si>
  <si>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</si>
  <si>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</si>
  <si>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</si>
  <si>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</si>
  <si>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</si>
  <si>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</si>
  <si>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</si>
  <si>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</si>
  <si>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</si>
  <si>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</si>
  <si>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</si>
  <si>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</si>
  <si>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</si>
  <si>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</si>
  <si>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</si>
  <si>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</si>
  <si>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</si>
  <si>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</si>
  <si>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</si>
  <si>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</si>
  <si>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</si>
  <si>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</si>
  <si>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</si>
  <si>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</si>
  <si>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</si>
  <si>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</si>
  <si>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</si>
  <si>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</si>
  <si>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</si>
  <si>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</si>
  <si>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</si>
  <si>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</si>
  <si>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</si>
  <si>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</si>
  <si>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</si>
  <si>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</si>
  <si>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</si>
  <si>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</si>
  <si>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</si>
  <si>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</si>
  <si>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</si>
  <si>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</si>
  <si>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</si>
  <si>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</si>
  <si>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</si>
  <si>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</si>
  <si>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</si>
  <si>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</si>
  <si>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</si>
  <si>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</si>
  <si>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</si>
  <si>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</si>
  <si>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</si>
  <si>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</si>
  <si>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</si>
  <si>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</si>
  <si>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</si>
  <si>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</si>
  <si>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</si>
  <si>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</si>
  <si>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</si>
  <si>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</si>
  <si>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</si>
  <si>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</si>
  <si>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</si>
  <si>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</si>
  <si>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</si>
  <si>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</si>
  <si>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</si>
  <si>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</si>
  <si>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</si>
  <si>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</si>
  <si>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</si>
  <si>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</si>
  <si>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</si>
  <si>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</si>
  <si>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</si>
  <si>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</si>
  <si>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</si>
  <si>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</si>
  <si>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</si>
  <si>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</si>
  <si>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</si>
  <si>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</si>
  <si>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</si>
  <si>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</si>
  <si>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</si>
  <si>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</si>
  <si>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</si>
  <si>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</si>
  <si>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</si>
  <si>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</si>
  <si>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</si>
  <si>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</si>
  <si>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</si>
  <si>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</si>
  <si>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</si>
  <si>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</si>
  <si>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</si>
  <si>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</si>
  <si>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</si>
  <si>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</si>
  <si>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</si>
  <si>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</si>
  <si>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</si>
  <si>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</si>
  <si>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</si>
  <si>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</si>
  <si>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</si>
  <si>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</si>
  <si>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</si>
  <si>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</si>
  <si>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</si>
  <si>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</si>
  <si>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</si>
  <si>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</si>
  <si>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</si>
  <si>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</si>
  <si>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</si>
  <si>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</si>
  <si>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</si>
  <si>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</si>
  <si>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</si>
  <si>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</si>
  <si>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</si>
  <si>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</si>
  <si>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</si>
  <si>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</si>
  <si>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</si>
  <si>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</si>
  <si>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</si>
  <si>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</si>
  <si>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</si>
  <si>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</si>
  <si>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</si>
  <si>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</si>
  <si>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</si>
  <si>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</si>
  <si>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</si>
  <si>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</si>
  <si>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</si>
  <si>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</si>
  <si>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</si>
  <si>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</si>
  <si>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</si>
  <si>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</si>
  <si>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</si>
  <si>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</si>
  <si>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</si>
  <si>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</si>
  <si>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</si>
  <si>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</si>
  <si>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</si>
  <si>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</si>
  <si>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</si>
  <si>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</si>
  <si>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</si>
  <si>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</si>
  <si>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</si>
  <si>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</si>
  <si>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</si>
  <si>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</si>
  <si>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</si>
  <si>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</si>
  <si>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</si>
  <si>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</si>
  <si>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</si>
  <si>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</si>
  <si>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</si>
  <si>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</si>
  <si>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</si>
  <si>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</si>
  <si>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</si>
  <si>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</si>
  <si>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</si>
  <si>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</si>
  <si>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</si>
  <si>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</si>
  <si>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</si>
  <si>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</si>
  <si>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</si>
  <si>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</si>
  <si>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</si>
  <si>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</si>
  <si>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</si>
  <si>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</si>
  <si>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</si>
  <si>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</si>
  <si>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</si>
  <si>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</si>
  <si>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</si>
  <si>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</si>
  <si>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</si>
  <si>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</si>
  <si>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</si>
  <si>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</si>
  <si>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</si>
  <si>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</si>
  <si>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</si>
  <si>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</si>
  <si>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</si>
  <si>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</si>
  <si>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</si>
  <si>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</si>
  <si>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</si>
  <si>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</si>
  <si>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</si>
  <si>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</si>
  <si>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</si>
  <si>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</si>
  <si>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</si>
  <si>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</si>
  <si>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</si>
  <si>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</si>
  <si>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</si>
  <si>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</si>
  <si>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</si>
  <si>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</si>
  <si>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</si>
  <si>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</si>
  <si>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</si>
  <si>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</si>
  <si>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</si>
  <si>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</si>
  <si>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</si>
  <si>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</si>
  <si>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</si>
  <si>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</si>
  <si>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</si>
  <si>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</si>
  <si>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</si>
  <si>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</si>
  <si>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</si>
  <si>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</si>
  <si>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</si>
  <si>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</si>
  <si>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</si>
  <si>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</si>
  <si>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</si>
  <si>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</si>
  <si>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</si>
  <si>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</si>
  <si>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</si>
  <si>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</si>
  <si>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</si>
  <si>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</si>
  <si>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</si>
  <si>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</si>
  <si>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</si>
  <si>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</si>
  <si>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</si>
  <si>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</si>
  <si>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</si>
  <si>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</si>
  <si>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</si>
  <si>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</si>
  <si>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</si>
  <si>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</si>
  <si>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</si>
  <si>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</si>
  <si>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</si>
  <si>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</si>
  <si>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</si>
  <si>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</si>
  <si>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</si>
  <si>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</si>
  <si>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</si>
  <si>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</si>
  <si>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</si>
  <si>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</si>
  <si>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</si>
  <si>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</si>
  <si>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</si>
  <si>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</si>
  <si>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</si>
  <si>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</si>
  <si>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</si>
  <si>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</si>
  <si>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</si>
  <si>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</si>
  <si>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</si>
  <si>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</si>
  <si>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</si>
  <si>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</si>
  <si>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</si>
  <si>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</si>
  <si>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</si>
  <si>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</si>
  <si>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</si>
  <si>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</si>
  <si>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</si>
  <si>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</si>
  <si>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</si>
  <si>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</si>
  <si>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</si>
  <si>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</si>
  <si>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</si>
  <si>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</si>
  <si>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</si>
  <si>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</si>
  <si>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</si>
  <si>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</si>
  <si>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</si>
  <si>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</si>
  <si>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</si>
  <si>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</si>
  <si>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</si>
  <si>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</si>
  <si>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</si>
  <si>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</si>
  <si>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</si>
  <si>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</si>
  <si>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</si>
  <si>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</si>
  <si>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</si>
  <si>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</si>
  <si>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</si>
  <si>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</si>
  <si>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</si>
  <si>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</si>
  <si>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</si>
  <si>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</si>
  <si>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</si>
  <si>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</si>
  <si>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</si>
  <si>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</si>
  <si>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</si>
  <si>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</si>
  <si>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</si>
  <si>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</si>
  <si>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</si>
  <si>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</si>
  <si>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</si>
  <si>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</si>
  <si>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</si>
  <si>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</si>
  <si>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</si>
  <si>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</si>
  <si>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</si>
  <si>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</si>
  <si>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</si>
  <si>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</si>
  <si>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</si>
  <si>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</si>
  <si>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</si>
  <si>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</si>
  <si>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</si>
  <si>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</si>
  <si>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</si>
  <si>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</si>
  <si>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</si>
  <si>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</si>
  <si>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</si>
  <si>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</si>
  <si>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</si>
  <si>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</si>
  <si>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</si>
  <si>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</si>
  <si>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</si>
  <si>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</si>
  <si>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</si>
  <si>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</si>
  <si>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</si>
  <si>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</si>
  <si>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</si>
  <si>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</si>
  <si>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</si>
  <si>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</si>
  <si>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</si>
  <si>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</si>
  <si>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</si>
  <si>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</si>
  <si>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</si>
  <si>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</si>
  <si>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</si>
  <si>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</si>
  <si>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</si>
  <si>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</si>
  <si>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</si>
  <si>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</si>
  <si>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</si>
  <si>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</si>
  <si>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</si>
  <si>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</si>
  <si>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</si>
  <si>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</si>
  <si>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</si>
  <si>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</si>
  <si>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</si>
  <si>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</si>
  <si>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</si>
  <si>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</si>
  <si>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</si>
  <si>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</si>
  <si>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</si>
  <si>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</si>
  <si>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</si>
  <si>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</si>
  <si>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</si>
  <si>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</si>
  <si>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</si>
  <si>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</si>
  <si>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</si>
  <si>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</si>
  <si>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</si>
  <si>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</si>
  <si>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</si>
  <si>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</si>
  <si>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</si>
  <si>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</si>
  <si>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</si>
  <si>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</si>
  <si>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</si>
  <si>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</si>
  <si>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</si>
  <si>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</si>
  <si>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</si>
  <si>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</si>
  <si>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</si>
  <si>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</si>
  <si>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</si>
  <si>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</si>
  <si>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</si>
  <si>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</si>
  <si>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</si>
  <si>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</si>
  <si>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</si>
  <si>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</si>
  <si>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</si>
  <si>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</si>
  <si>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</si>
  <si>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</si>
  <si>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</si>
  <si>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</si>
  <si>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</si>
  <si>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</si>
  <si>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</si>
  <si>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</si>
  <si>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</si>
  <si>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</si>
  <si>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</si>
  <si>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</si>
  <si>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</si>
  <si>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</si>
  <si>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</si>
  <si>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</si>
  <si>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</si>
  <si>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</si>
  <si>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</si>
  <si>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</si>
  <si>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</si>
  <si>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</si>
  <si>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</si>
  <si>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</si>
  <si>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</si>
  <si>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</si>
  <si>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</si>
  <si>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</si>
  <si>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</si>
  <si>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</si>
  <si>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</si>
  <si>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</si>
  <si>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</si>
  <si>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</si>
  <si>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</si>
  <si>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</si>
  <si>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</si>
  <si>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</si>
  <si>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</si>
  <si>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</si>
  <si>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</si>
  <si>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</si>
  <si>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</si>
  <si>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</si>
  <si>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</si>
  <si>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</si>
  <si>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</si>
  <si>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</si>
  <si>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</si>
  <si>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</si>
  <si>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</si>
  <si>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</si>
  <si>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</si>
  <si>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</si>
  <si>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</si>
  <si>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</si>
  <si>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</si>
  <si>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</si>
  <si>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</si>
  <si>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</si>
  <si>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</si>
  <si>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</si>
  <si>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</si>
  <si>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</si>
  <si>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</si>
  <si>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</si>
  <si>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</si>
  <si>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</si>
  <si>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</si>
  <si>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</si>
  <si>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</si>
  <si>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</si>
  <si>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</si>
  <si>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</si>
  <si>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</si>
  <si>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</si>
  <si>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</si>
  <si>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</si>
  <si>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</si>
  <si>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</si>
  <si>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</si>
  <si>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</si>
  <si>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</si>
  <si>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</si>
  <si>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</si>
  <si>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</si>
  <si>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</si>
  <si>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</si>
  <si>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</si>
  <si>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</si>
  <si>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</si>
  <si>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</si>
  <si>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</si>
  <si>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</si>
  <si>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</si>
  <si>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</si>
  <si>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</si>
  <si>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</si>
  <si>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</si>
  <si>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</si>
  <si>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</si>
  <si>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</si>
  <si>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</si>
  <si>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</si>
  <si>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</si>
  <si>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</si>
  <si>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</si>
  <si>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</si>
  <si>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</si>
  <si>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</si>
  <si>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</si>
  <si>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</si>
  <si>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</si>
  <si>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</si>
  <si>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</si>
  <si>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</si>
  <si>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</si>
  <si>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</si>
  <si>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</si>
  <si>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</si>
  <si>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</si>
  <si>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</si>
  <si>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</si>
  <si>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</si>
  <si>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</si>
  <si>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</si>
  <si>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</si>
  <si>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</si>
  <si>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</si>
  <si>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</si>
  <si>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</si>
  <si>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</si>
  <si>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</si>
  <si>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</si>
  <si>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</si>
  <si>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</si>
  <si>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</si>
  <si>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</si>
  <si>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</si>
  <si>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</si>
  <si>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</si>
  <si>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</si>
  <si>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</si>
  <si>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</si>
  <si>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</si>
  <si>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</si>
  <si>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</si>
  <si>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</si>
  <si>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</si>
  <si>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</si>
  <si>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</si>
  <si>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</si>
  <si>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</si>
  <si>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</si>
  <si>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</si>
  <si>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</si>
  <si>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</si>
  <si>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</si>
  <si>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</si>
  <si>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</si>
  <si>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</si>
  <si>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</si>
  <si>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</si>
  <si>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</si>
  <si>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</si>
  <si>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</si>
  <si>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</si>
  <si>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</si>
  <si>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</si>
  <si>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</si>
  <si>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</si>
  <si>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</si>
  <si>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</si>
  <si>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</si>
  <si>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</si>
  <si>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</si>
  <si>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</si>
  <si>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</si>
  <si>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</si>
  <si>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</si>
  <si>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</si>
  <si>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</si>
  <si>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</si>
  <si>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</si>
  <si>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</si>
  <si>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</si>
  <si>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</si>
  <si>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</si>
  <si>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</si>
  <si>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</si>
  <si>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</si>
  <si>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</si>
  <si>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</si>
  <si>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</si>
  <si>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</si>
  <si>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</si>
  <si>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</si>
  <si>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</si>
  <si>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</si>
  <si>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</si>
  <si>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</si>
  <si>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</si>
  <si>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</si>
  <si>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</si>
  <si>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</si>
  <si>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</si>
  <si>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</si>
  <si>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</si>
  <si>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</si>
  <si>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</si>
  <si>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</si>
  <si>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</si>
  <si>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</si>
  <si>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</si>
  <si>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</si>
  <si>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</si>
  <si>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</si>
  <si>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</si>
  <si>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</si>
  <si>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</si>
  <si>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</si>
  <si>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</si>
  <si>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</si>
  <si>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</si>
  <si>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</si>
  <si>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</si>
  <si>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</si>
  <si>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</si>
  <si>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</si>
  <si>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</si>
  <si>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</si>
  <si>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</si>
  <si>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</si>
  <si>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</si>
  <si>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</si>
  <si>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</si>
  <si>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</si>
  <si>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</si>
  <si>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</si>
  <si>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</si>
  <si>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</si>
  <si>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</si>
  <si>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</si>
  <si>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</si>
  <si>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</si>
  <si>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</si>
  <si>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</si>
  <si>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</si>
  <si>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</si>
  <si>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</si>
  <si>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</si>
  <si>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</si>
  <si>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</si>
  <si>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</si>
  <si>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</si>
  <si>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</si>
  <si>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</si>
  <si>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</si>
  <si>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</si>
  <si>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</si>
  <si>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</si>
  <si>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</si>
  <si>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</si>
  <si>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</si>
  <si>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</si>
  <si>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</si>
  <si>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</si>
  <si>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</si>
  <si>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</si>
  <si>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</si>
  <si>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</si>
  <si>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</si>
  <si>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</si>
  <si>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</si>
  <si>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</si>
  <si>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</si>
  <si>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</si>
  <si>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</si>
  <si>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</si>
  <si>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</si>
  <si>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</si>
  <si>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</si>
  <si>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</si>
  <si>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</si>
  <si>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</si>
  <si>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</si>
  <si>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</si>
  <si>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</si>
  <si>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</si>
  <si>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</si>
  <si>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</si>
  <si>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</si>
  <si>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</si>
  <si>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</si>
  <si>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</si>
  <si>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</si>
  <si>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</si>
  <si>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</si>
  <si>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</si>
  <si>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</si>
  <si>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</si>
  <si>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</si>
  <si>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</si>
  <si>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</si>
  <si>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</si>
  <si>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</si>
  <si>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</si>
  <si>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</si>
  <si>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</si>
  <si>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</si>
  <si>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</si>
  <si>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</si>
  <si>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</si>
  <si>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</si>
  <si>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</si>
  <si>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</si>
  <si>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</si>
  <si>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</si>
  <si>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</si>
  <si>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</si>
  <si>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</si>
  <si>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</si>
  <si>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</si>
  <si>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</si>
  <si>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</si>
  <si>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</si>
  <si>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</si>
  <si>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</si>
  <si>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</si>
  <si>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</si>
  <si>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</si>
  <si>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</si>
  <si>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</si>
  <si>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</si>
  <si>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</si>
  <si>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</si>
  <si>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</si>
  <si>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</si>
  <si>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</si>
  <si>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</si>
  <si>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</si>
  <si>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</si>
  <si>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</si>
  <si>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</si>
  <si>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</si>
  <si>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</si>
  <si>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</si>
  <si>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</si>
  <si>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</si>
  <si>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</si>
  <si>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</si>
  <si>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</si>
  <si>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</si>
  <si>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</si>
  <si>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</si>
  <si>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</si>
  <si>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</si>
  <si>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</si>
  <si>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</si>
  <si>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</si>
  <si>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</si>
  <si>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</si>
  <si>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</si>
  <si>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</si>
  <si>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</si>
  <si>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</si>
  <si>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</si>
  <si>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</si>
  <si>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</si>
  <si>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</si>
  <si>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</si>
  <si>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</si>
  <si>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</si>
  <si>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</si>
  <si>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</si>
  <si>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</si>
  <si>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</si>
  <si>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</si>
  <si>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</si>
  <si>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</si>
  <si>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</si>
  <si>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</si>
  <si>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</si>
  <si>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</si>
  <si>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</si>
  <si>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</si>
  <si>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</si>
  <si>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</si>
  <si>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</si>
  <si>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</si>
  <si>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</si>
  <si>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</si>
  <si>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</si>
  <si>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</si>
  <si>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</si>
  <si>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</si>
  <si>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</si>
  <si>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</si>
  <si>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</si>
  <si>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</si>
  <si>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</si>
  <si>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</si>
  <si>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</si>
  <si>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</si>
  <si>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</si>
  <si>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</si>
  <si>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</si>
  <si>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</si>
  <si>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</si>
  <si>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</si>
  <si>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</si>
  <si>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</si>
  <si>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</si>
  <si>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</si>
  <si>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</si>
  <si>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</si>
  <si>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</si>
  <si>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</si>
  <si>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</si>
  <si>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</si>
  <si>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</si>
  <si>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</si>
  <si>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</si>
  <si>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</si>
  <si>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</si>
  <si>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</si>
  <si>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</si>
  <si>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</si>
  <si>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</si>
  <si>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</si>
  <si>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</si>
  <si>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</si>
  <si>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</si>
  <si>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</si>
  <si>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</si>
  <si>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</si>
  <si>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</si>
  <si>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</si>
  <si>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</si>
  <si>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</si>
  <si>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</si>
  <si>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</si>
  <si>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</si>
  <si>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</si>
  <si>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</si>
  <si>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</si>
  <si>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</si>
  <si>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</si>
  <si>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</si>
  <si>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</si>
  <si>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</si>
  <si>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</si>
  <si>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</si>
  <si>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</si>
  <si>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</si>
  <si>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</si>
  <si>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</si>
  <si>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</si>
  <si>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</si>
  <si>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</si>
  <si>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</si>
  <si>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</si>
  <si>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</si>
  <si>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</si>
  <si>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</si>
  <si>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</si>
  <si>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</si>
  <si>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</si>
  <si>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</si>
  <si>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</si>
  <si>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</si>
  <si>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</si>
  <si>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</si>
  <si>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</si>
  <si>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</si>
  <si>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</si>
  <si>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</si>
  <si>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</si>
  <si>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</si>
  <si>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</si>
  <si>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</si>
  <si>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</si>
  <si>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</si>
  <si>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</si>
  <si>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</si>
  <si>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</si>
  <si>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</si>
  <si>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</si>
  <si>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</si>
  <si>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</si>
  <si>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</si>
  <si>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</si>
  <si>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</si>
  <si>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</si>
  <si>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</si>
  <si>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</si>
  <si>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</si>
  <si>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</si>
  <si>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</si>
  <si>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</si>
  <si>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</si>
  <si>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</si>
  <si>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</si>
  <si>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</si>
  <si>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</si>
  <si>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</si>
  <si>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</si>
  <si>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</si>
  <si>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</si>
  <si>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</si>
  <si>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</si>
  <si>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</si>
  <si>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</si>
  <si>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</si>
  <si>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</si>
  <si>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</si>
  <si>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</si>
  <si>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</si>
  <si>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</si>
  <si>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</si>
  <si>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</si>
  <si>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</si>
  <si>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</si>
  <si>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</si>
  <si>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</si>
  <si>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</si>
  <si>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</si>
  <si>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</si>
  <si>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</si>
  <si>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</si>
  <si>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</si>
  <si>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</si>
  <si>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</si>
  <si>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</si>
  <si>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</si>
  <si>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</si>
  <si>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</si>
  <si>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</si>
  <si>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</si>
  <si>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</si>
  <si>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</si>
  <si>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</si>
  <si>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</si>
  <si>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</si>
  <si>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</si>
  <si>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</si>
  <si>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</si>
  <si>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</si>
  <si>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</si>
  <si>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</si>
  <si>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</si>
  <si>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</si>
  <si>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</si>
  <si>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</si>
  <si>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</si>
  <si>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</si>
  <si>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</si>
  <si>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</si>
  <si>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</si>
  <si>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</si>
  <si>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</si>
  <si>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</si>
  <si>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</si>
  <si>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</si>
  <si>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</si>
  <si>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</si>
  <si>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</si>
  <si>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</si>
  <si>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</si>
  <si>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</si>
  <si>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</si>
  <si>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</si>
  <si>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</si>
  <si>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</si>
  <si>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</si>
  <si>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</si>
  <si>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</si>
  <si>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</si>
  <si>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</si>
  <si>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</si>
  <si>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</si>
  <si>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</si>
  <si>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</si>
  <si>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</si>
  <si>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</si>
  <si>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</si>
  <si>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</si>
  <si>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</si>
  <si>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</si>
  <si>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</si>
  <si>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</si>
  <si>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</si>
  <si>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</si>
  <si>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</si>
  <si>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</si>
  <si>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</si>
  <si>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</si>
  <si>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</si>
  <si>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</si>
  <si>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</si>
  <si>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</si>
  <si>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</si>
  <si>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</si>
  <si>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</si>
  <si>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</si>
  <si>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</si>
  <si>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</si>
  <si>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</si>
  <si>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</si>
  <si>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</si>
  <si>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</si>
  <si>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</si>
  <si>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</si>
  <si>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</si>
  <si>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</si>
  <si>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</si>
  <si>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</si>
  <si>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</si>
  <si>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</si>
  <si>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</si>
  <si>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</si>
  <si>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</si>
  <si>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</si>
  <si>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</si>
  <si>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</si>
  <si>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</si>
  <si>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</si>
  <si>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</si>
  <si>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</si>
  <si>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</si>
  <si>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</si>
  <si>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</si>
  <si>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</si>
  <si>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</si>
  <si>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</si>
  <si>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</si>
  <si>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</si>
  <si>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</si>
  <si>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</si>
  <si>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</si>
  <si>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</si>
  <si>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</si>
  <si>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</si>
  <si>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</si>
  <si>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</si>
  <si>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</si>
  <si>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</si>
  <si>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</si>
  <si>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</si>
  <si>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</si>
  <si>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</si>
  <si>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</si>
  <si>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</si>
  <si>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</si>
  <si>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</si>
  <si>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</si>
  <si>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</si>
  <si>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</si>
  <si>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</si>
  <si>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</si>
  <si>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</si>
  <si>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</si>
  <si>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</si>
  <si>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</si>
  <si>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</si>
  <si>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</si>
  <si>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</si>
  <si>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</si>
  <si>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</si>
  <si>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</si>
  <si>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</si>
  <si>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</si>
  <si>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</si>
  <si>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</si>
  <si>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</si>
  <si>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</si>
  <si>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</si>
  <si>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</si>
  <si>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</si>
  <si>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</si>
  <si>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</si>
  <si>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</si>
  <si>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</si>
  <si>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</si>
  <si>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</si>
  <si>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</si>
  <si>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</si>
  <si>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</si>
  <si>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</si>
  <si>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</si>
  <si>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</si>
  <si>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</si>
  <si>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</si>
  <si>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</si>
  <si>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</si>
  <si>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</si>
  <si>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</si>
  <si>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</si>
  <si>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</si>
  <si>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</si>
  <si>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</si>
  <si>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</si>
  <si>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</si>
  <si>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</si>
  <si>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</si>
  <si>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</si>
  <si>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</si>
  <si>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</si>
  <si>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</si>
  <si>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</si>
  <si>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</si>
  <si>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</si>
  <si>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</si>
  <si>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</si>
  <si>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</si>
  <si>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</si>
  <si>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</si>
  <si>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</si>
  <si>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</si>
  <si>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</si>
  <si>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</si>
  <si>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</si>
  <si>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</si>
  <si>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</si>
  <si>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</si>
  <si>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</si>
  <si>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</si>
  <si>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</si>
  <si>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</si>
  <si>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</si>
  <si>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</si>
  <si>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</si>
  <si>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</si>
  <si>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</si>
  <si>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</si>
  <si>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</si>
  <si>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</si>
  <si>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</si>
  <si>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</si>
  <si>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</si>
  <si>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</si>
  <si>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</si>
  <si>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</si>
  <si>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</si>
  <si>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</si>
  <si>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</si>
  <si>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</si>
  <si>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</si>
  <si>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</si>
  <si>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</si>
  <si>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</si>
  <si>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</si>
  <si>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</si>
  <si>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</si>
  <si>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</si>
  <si>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</si>
  <si>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</si>
  <si>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</si>
  <si>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</si>
  <si>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</si>
  <si>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</si>
  <si>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</si>
  <si>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</si>
  <si>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</si>
  <si>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</si>
  <si>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</si>
  <si>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</si>
  <si>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</si>
  <si>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</si>
  <si>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</si>
  <si>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</si>
  <si>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</si>
  <si>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</si>
  <si>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</si>
  <si>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</si>
  <si>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</si>
  <si>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</si>
  <si>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</si>
  <si>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</si>
  <si>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</si>
  <si>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</si>
  <si>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</si>
  <si>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</si>
  <si>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</si>
  <si>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</si>
  <si>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</si>
  <si>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</si>
  <si>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</si>
  <si>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</si>
  <si>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</si>
  <si>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</si>
  <si>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</si>
  <si>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</si>
  <si>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</si>
  <si>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</si>
  <si>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</si>
  <si>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</si>
  <si>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</si>
  <si>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</si>
  <si>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</si>
  <si>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</si>
  <si>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</si>
  <si>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</si>
  <si>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</si>
  <si>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</si>
  <si>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</si>
  <si>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</si>
  <si>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</si>
  <si>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</si>
  <si>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</si>
  <si>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</si>
  <si>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</si>
  <si>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</si>
  <si>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</si>
  <si>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</si>
  <si>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</si>
  <si>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</si>
  <si>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</si>
  <si>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</si>
  <si>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</si>
  <si>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</si>
  <si>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</si>
  <si>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</si>
  <si>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</si>
  <si>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</si>
  <si>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</si>
  <si>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</si>
  <si>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</si>
  <si>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</si>
  <si>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</si>
  <si>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</si>
  <si>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</si>
  <si>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</si>
  <si>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</si>
  <si>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</si>
  <si>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</si>
  <si>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</si>
  <si>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</si>
  <si>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</si>
  <si>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</si>
  <si>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</si>
  <si>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</si>
  <si>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</si>
  <si>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</si>
  <si>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</si>
  <si>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</si>
  <si>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</si>
  <si>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</si>
  <si>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</si>
  <si>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</si>
  <si>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</si>
  <si>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</si>
  <si>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</si>
  <si>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</si>
  <si>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</si>
  <si>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</si>
  <si>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</si>
  <si>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</si>
  <si>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</si>
  <si>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</si>
  <si>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</si>
  <si>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</si>
  <si>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</si>
  <si>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</si>
  <si>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</si>
  <si>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</si>
  <si>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</si>
  <si>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</si>
  <si>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</si>
  <si>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</si>
  <si>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</si>
  <si>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</si>
  <si>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</si>
  <si>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</si>
  <si>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</si>
  <si>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</si>
  <si>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</si>
  <si>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</si>
  <si>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</si>
  <si>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</si>
  <si>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</si>
  <si>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</si>
  <si>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</si>
  <si>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</si>
  <si>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</si>
  <si>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</si>
  <si>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</si>
  <si>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</si>
  <si>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</si>
  <si>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</si>
  <si>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</si>
  <si>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</si>
  <si>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</si>
  <si>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</si>
  <si>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</si>
  <si>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</si>
  <si>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</si>
  <si>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</si>
  <si>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</si>
  <si>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</si>
  <si>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</si>
  <si>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</si>
  <si>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</si>
  <si>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</si>
  <si>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</si>
  <si>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</si>
  <si>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</si>
  <si>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</si>
  <si>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</si>
  <si>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</si>
  <si>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</si>
  <si>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</si>
  <si>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</si>
  <si>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</si>
  <si>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</si>
  <si>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</si>
  <si>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</si>
  <si>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</si>
  <si>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</si>
  <si>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</si>
  <si>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</si>
  <si>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</si>
  <si>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</si>
  <si>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</si>
  <si>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</si>
  <si>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</si>
  <si>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</si>
  <si>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</si>
  <si>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</si>
  <si>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</si>
  <si>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</si>
  <si>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</si>
  <si>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</si>
  <si>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</si>
  <si>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</si>
  <si>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</si>
  <si>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</si>
  <si>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</si>
  <si>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</si>
  <si>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</si>
  <si>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</si>
  <si>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</si>
  <si>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</si>
  <si>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</si>
  <si>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</si>
  <si>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</si>
  <si>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</si>
  <si>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</si>
  <si>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</si>
  <si>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</si>
  <si>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</si>
  <si>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</si>
  <si>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</si>
  <si>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</si>
  <si>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</si>
  <si>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</si>
  <si>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</si>
  <si>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</si>
  <si>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</si>
  <si>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</si>
  <si>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</si>
  <si>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</si>
  <si>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</si>
  <si>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</si>
  <si>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</si>
  <si>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</si>
  <si>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</si>
  <si>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</si>
  <si>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</si>
  <si>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</si>
  <si>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</si>
  <si>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</si>
  <si>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</si>
  <si>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</si>
  <si>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</si>
  <si>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</si>
  <si>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</si>
  <si>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</si>
  <si>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</si>
  <si>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</si>
  <si>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</si>
  <si>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</si>
  <si>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</si>
  <si>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</si>
  <si>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</si>
  <si>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</si>
  <si>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</si>
  <si>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</si>
  <si>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</si>
  <si>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</si>
  <si>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</si>
  <si>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</si>
  <si>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</si>
  <si>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</si>
  <si>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</si>
  <si>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</si>
  <si>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</si>
  <si>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</si>
  <si>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</si>
  <si>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</si>
  <si>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</si>
  <si>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</si>
  <si>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</si>
  <si>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</si>
  <si>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</si>
  <si>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</si>
  <si>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</si>
  <si>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</si>
  <si>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</si>
  <si>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</si>
  <si>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</si>
  <si>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</si>
  <si>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</si>
  <si>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</si>
  <si>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</si>
  <si>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</si>
  <si>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</si>
  <si>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</si>
  <si>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</si>
  <si>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</si>
  <si>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</si>
  <si>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</si>
  <si>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</si>
  <si>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</si>
  <si>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</si>
  <si>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</si>
  <si>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</si>
  <si>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</si>
  <si>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</si>
  <si>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</si>
  <si>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</si>
  <si>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</si>
  <si>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</si>
  <si>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</si>
  <si>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</si>
  <si>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</si>
  <si>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</si>
  <si>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</si>
  <si>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</si>
  <si>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</si>
  <si>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</si>
  <si>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</si>
  <si>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</si>
  <si>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</si>
  <si>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</si>
  <si>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</si>
  <si>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</si>
  <si>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</si>
  <si>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</si>
  <si>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</si>
  <si>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</si>
  <si>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</si>
  <si>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</si>
  <si>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</si>
  <si>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</si>
  <si>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</si>
  <si>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</si>
  <si>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</si>
  <si>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</si>
  <si>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</si>
  <si>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</si>
  <si>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</si>
  <si>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</si>
  <si>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</si>
  <si>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</si>
  <si>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</si>
  <si>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</si>
  <si>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</si>
  <si>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</si>
  <si>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</si>
  <si>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</si>
  <si>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</si>
  <si>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</si>
  <si>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</si>
  <si>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</si>
  <si>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</si>
  <si>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</si>
  <si>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</si>
  <si>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</si>
  <si>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</si>
  <si>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</si>
  <si>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</si>
  <si>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</si>
  <si>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</si>
  <si>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</si>
  <si>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</si>
  <si>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</si>
  <si>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</si>
  <si>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</si>
  <si>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</si>
  <si>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</si>
  <si>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</si>
  <si>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</si>
  <si>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</si>
  <si>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</si>
  <si>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</si>
  <si>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</si>
  <si>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</si>
  <si>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</si>
  <si>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</si>
  <si>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</si>
  <si>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</si>
  <si>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</si>
  <si>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</si>
  <si>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</si>
  <si>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</si>
  <si>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</si>
  <si>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</si>
  <si>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</si>
  <si>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</si>
  <si>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</si>
  <si>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</si>
  <si>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</si>
  <si>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</si>
  <si>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</si>
  <si>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</si>
  <si>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</si>
  <si>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</si>
  <si>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</si>
  <si>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</si>
  <si>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</si>
  <si>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</si>
  <si>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</si>
  <si>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</si>
  <si>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</si>
  <si>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</si>
  <si>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</si>
  <si>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</si>
  <si>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</si>
  <si>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</si>
  <si>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</si>
  <si>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</si>
  <si>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</si>
  <si>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</si>
  <si>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</si>
  <si>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</si>
  <si>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</si>
  <si>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</si>
  <si>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</si>
  <si>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</si>
  <si>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</si>
  <si>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</si>
  <si>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</si>
  <si>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</si>
  <si>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</si>
  <si>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</si>
  <si>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</si>
  <si>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</si>
  <si>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</si>
  <si>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</si>
  <si>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</si>
  <si>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</si>
  <si>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</si>
  <si>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</si>
  <si>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</si>
  <si>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</si>
  <si>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</si>
  <si>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</si>
  <si>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</si>
  <si>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</si>
  <si>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</si>
  <si>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</si>
  <si>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</si>
  <si>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</si>
  <si>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</si>
  <si>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</si>
  <si>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</si>
  <si>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</si>
  <si>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</si>
  <si>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</si>
  <si>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</si>
  <si>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</si>
  <si>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</si>
  <si>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</si>
  <si>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</si>
  <si>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</si>
  <si>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</si>
  <si>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</si>
  <si>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</si>
  <si>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</si>
  <si>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</si>
  <si>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</si>
  <si>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</si>
  <si>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</si>
  <si>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</si>
  <si>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</si>
  <si>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</si>
  <si>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</si>
  <si>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</si>
  <si>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</si>
  <si>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</si>
  <si>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</si>
  <si>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</si>
  <si>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</si>
  <si>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</si>
  <si>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</si>
  <si>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</si>
  <si>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</si>
  <si>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</si>
  <si>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</si>
  <si>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</si>
  <si>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</si>
  <si>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</si>
  <si>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</si>
  <si>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</si>
  <si>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</si>
  <si>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</si>
  <si>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</si>
  <si>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</si>
  <si>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</si>
  <si>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</si>
  <si>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</si>
  <si>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</si>
  <si>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</si>
  <si>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</si>
  <si>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</si>
  <si>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</si>
  <si>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</si>
  <si>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</si>
  <si>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</si>
  <si>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</si>
  <si>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</si>
  <si>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</si>
  <si>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</si>
  <si>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</si>
  <si>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</si>
  <si>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</si>
  <si>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</si>
  <si>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</si>
  <si>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</si>
  <si>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</si>
  <si>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</si>
  <si>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</si>
  <si>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</si>
  <si>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</si>
  <si>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</si>
  <si>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</si>
  <si>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</si>
  <si>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</si>
  <si>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</si>
  <si>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</si>
  <si>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</si>
  <si>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</si>
  <si>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</si>
  <si>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</si>
  <si>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</si>
  <si>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</si>
  <si>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</si>
  <si>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</si>
  <si>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</si>
  <si>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</si>
  <si>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</si>
  <si>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</si>
  <si>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</si>
  <si>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</si>
  <si>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</si>
  <si>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</si>
  <si>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</si>
  <si>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</si>
  <si>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</si>
  <si>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</si>
  <si>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</si>
  <si>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</si>
  <si>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</si>
  <si>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</si>
  <si>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</si>
  <si>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</si>
  <si>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</si>
  <si>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</si>
  <si>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</si>
  <si>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</si>
  <si>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</si>
  <si>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</si>
  <si>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</si>
  <si>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</si>
  <si>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</si>
  <si>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</si>
  <si>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</si>
  <si>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</si>
  <si>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</si>
  <si>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</si>
  <si>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</si>
  <si>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</si>
  <si>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</si>
  <si>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</si>
  <si>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</si>
  <si>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</si>
  <si>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</si>
  <si>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</si>
  <si>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</si>
  <si>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</si>
  <si>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</si>
  <si>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</si>
  <si>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</si>
  <si>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</si>
  <si>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</si>
  <si>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</si>
  <si>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</si>
  <si>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</si>
  <si>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</si>
  <si>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</si>
  <si>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</si>
  <si>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</si>
  <si>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</si>
  <si>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</si>
  <si>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</si>
  <si>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</si>
  <si>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</si>
  <si>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</si>
  <si>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</si>
  <si>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</si>
  <si>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</si>
  <si>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</si>
  <si>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</si>
  <si>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</si>
  <si>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</si>
  <si>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</si>
  <si>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</si>
  <si>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</si>
  <si>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</si>
  <si>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</si>
  <si>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</si>
  <si>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</si>
  <si>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</si>
  <si>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</si>
  <si>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</si>
  <si>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</si>
  <si>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</si>
  <si>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</si>
  <si>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</si>
  <si>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</si>
  <si>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</si>
  <si>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</si>
  <si>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</si>
  <si>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</si>
  <si>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</si>
  <si>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</si>
  <si>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</si>
  <si>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</si>
  <si>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</si>
  <si>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</si>
  <si>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</si>
  <si>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</si>
  <si>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</si>
  <si>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</si>
  <si>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</si>
  <si>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</si>
  <si>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</si>
  <si>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</si>
  <si>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</si>
  <si>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</si>
  <si>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</si>
  <si>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</si>
  <si>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</si>
  <si>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</si>
  <si>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</si>
  <si>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</si>
  <si>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</si>
  <si>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</si>
  <si>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</si>
  <si>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</si>
  <si>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</si>
  <si>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</si>
  <si>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</si>
  <si>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</si>
  <si>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</si>
  <si>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</si>
  <si>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</si>
  <si>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</si>
  <si>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</si>
  <si>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</si>
  <si>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</si>
  <si>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</si>
  <si>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</si>
  <si>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</si>
  <si>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</si>
  <si>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</si>
  <si>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</si>
  <si>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</si>
  <si>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</si>
  <si>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</si>
  <si>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</si>
  <si>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</si>
  <si>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</si>
  <si>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</si>
  <si>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</si>
  <si>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</si>
  <si>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</si>
  <si>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</si>
  <si>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</si>
  <si>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</si>
  <si>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</si>
  <si>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</si>
  <si>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</si>
  <si>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</si>
  <si>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</si>
  <si>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</si>
  <si>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</si>
  <si>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</si>
  <si>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</si>
  <si>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</si>
  <si>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</si>
  <si>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</si>
  <si>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</si>
  <si>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</si>
  <si>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</si>
  <si>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</si>
  <si>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</si>
  <si>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</si>
  <si>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</si>
  <si>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</si>
  <si>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</si>
  <si>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</si>
  <si>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</si>
  <si>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</si>
  <si>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</si>
  <si>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</si>
  <si>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</si>
  <si>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</si>
  <si>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</si>
  <si>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</si>
  <si>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</si>
  <si>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</si>
  <si>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</si>
  <si>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</si>
  <si>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</si>
  <si>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</si>
  <si>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</si>
  <si>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</si>
  <si>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</si>
  <si>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</si>
  <si>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</si>
  <si>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</si>
  <si>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</si>
  <si>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</si>
  <si>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</si>
  <si>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</si>
  <si>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</si>
  <si>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</si>
  <si>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</si>
  <si>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</si>
  <si>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</si>
  <si>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</si>
  <si>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</si>
  <si>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</si>
  <si>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</si>
  <si>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</si>
  <si>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</si>
  <si>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</si>
  <si>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</si>
  <si>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</si>
  <si>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</si>
  <si>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</si>
  <si>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</si>
  <si>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</si>
  <si>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</si>
  <si>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</si>
  <si>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</si>
  <si>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</si>
  <si>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</si>
  <si>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</si>
  <si>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</si>
  <si>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</si>
  <si>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</si>
  <si>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</si>
  <si>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</si>
  <si>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</si>
  <si>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</si>
  <si>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</si>
  <si>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</si>
  <si>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</si>
  <si>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</si>
  <si>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</si>
  <si>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</si>
  <si>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</si>
  <si>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</si>
  <si>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</si>
  <si>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</si>
  <si>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</si>
  <si>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</si>
  <si>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</si>
  <si>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</si>
  <si>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</si>
  <si>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</si>
  <si>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</si>
  <si>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</si>
  <si>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</si>
  <si>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</si>
  <si>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</si>
  <si>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</si>
  <si>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</si>
  <si>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</si>
  <si>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</si>
  <si>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</si>
  <si>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</si>
  <si>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</si>
  <si>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</si>
  <si>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</si>
  <si>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</si>
  <si>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</si>
  <si>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</si>
  <si>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</si>
  <si>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</si>
  <si>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</si>
  <si>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</si>
  <si>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</si>
  <si>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</si>
  <si>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</si>
  <si>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</si>
  <si>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</si>
  <si>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</si>
  <si>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</si>
  <si>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</si>
  <si>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</si>
  <si>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</si>
  <si>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</si>
  <si>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</si>
  <si>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</si>
  <si>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</si>
  <si>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</si>
  <si>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</si>
  <si>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</si>
  <si>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</si>
  <si>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</si>
  <si>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</si>
  <si>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</si>
  <si>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</si>
  <si>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</si>
  <si>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</si>
  <si>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</si>
  <si>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</si>
  <si>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</si>
  <si>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</si>
  <si>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</si>
  <si>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</si>
  <si>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</si>
  <si>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</si>
  <si>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</si>
  <si>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</si>
  <si>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</si>
  <si>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</si>
  <si>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</si>
  <si>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</si>
  <si>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</si>
  <si>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</si>
  <si>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</si>
  <si>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</si>
  <si>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</si>
  <si>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</si>
  <si>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</si>
  <si>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</si>
  <si>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</si>
  <si>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</si>
  <si>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</si>
  <si>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</si>
  <si>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</si>
  <si>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</si>
  <si>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</si>
  <si>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</si>
  <si>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</si>
  <si>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</si>
  <si>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</si>
  <si>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</si>
  <si>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</si>
  <si>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</si>
  <si>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</si>
  <si>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</si>
  <si>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</si>
  <si>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</si>
  <si>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</si>
  <si>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</si>
  <si>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</si>
  <si>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</si>
  <si>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</si>
  <si>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</si>
  <si>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</si>
  <si>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</si>
  <si>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</si>
  <si>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</si>
  <si>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</si>
  <si>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</si>
  <si>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</si>
  <si>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</si>
  <si>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</si>
  <si>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</si>
  <si>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</si>
  <si>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</si>
  <si>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</si>
  <si>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</si>
  <si>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</si>
  <si>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</si>
  <si>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</si>
  <si>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</si>
  <si>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</si>
  <si>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</si>
  <si>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</si>
  <si>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</si>
  <si>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</si>
  <si>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</si>
  <si>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</si>
  <si>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</si>
  <si>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</si>
  <si>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</si>
  <si>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</si>
  <si>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</si>
  <si>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</si>
  <si>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</si>
  <si>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</si>
  <si>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</si>
  <si>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</si>
  <si>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</si>
  <si>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</si>
  <si>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</si>
  <si>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</si>
  <si>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</si>
  <si>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</si>
  <si>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</si>
  <si>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</si>
  <si>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</si>
  <si>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</si>
  <si>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</si>
  <si>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</si>
  <si>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</si>
  <si>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</si>
  <si>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</si>
  <si>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</si>
  <si>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</si>
  <si>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</si>
  <si>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</si>
  <si>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</si>
  <si>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</si>
  <si>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</si>
  <si>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</si>
  <si>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</si>
  <si>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</si>
  <si>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</si>
  <si>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</si>
  <si>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</si>
  <si>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</si>
  <si>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</si>
  <si>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</si>
  <si>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</si>
  <si>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</si>
  <si>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</si>
  <si>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</si>
  <si>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</si>
  <si>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</si>
  <si>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</si>
  <si>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</si>
  <si>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</si>
  <si>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</si>
  <si>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</si>
  <si>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</si>
  <si>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</si>
  <si>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</si>
  <si>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</si>
  <si>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</si>
  <si>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</si>
  <si>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</si>
  <si>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</si>
  <si>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</si>
  <si>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</si>
  <si>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</si>
  <si>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</si>
  <si>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</si>
  <si>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</si>
  <si>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</si>
  <si>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</si>
  <si>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</si>
  <si>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</si>
  <si>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</si>
  <si>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</si>
  <si>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</si>
  <si>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</si>
  <si>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</si>
  <si>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</si>
  <si>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</si>
  <si>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</si>
  <si>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</si>
  <si>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</si>
  <si>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</si>
  <si>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</si>
  <si>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</si>
  <si>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</si>
  <si>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</si>
  <si>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</si>
  <si>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</si>
  <si>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</si>
  <si>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</si>
  <si>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</si>
  <si>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</si>
  <si>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</si>
  <si>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</si>
  <si>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</si>
  <si>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</si>
  <si>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</si>
  <si>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</si>
  <si>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</si>
  <si>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</si>
  <si>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</si>
  <si>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</si>
  <si>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</si>
  <si>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</si>
  <si>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</si>
  <si>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</si>
  <si>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</si>
  <si>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</si>
  <si>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</si>
  <si>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</si>
  <si>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</si>
  <si>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</si>
  <si>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</si>
  <si>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</si>
  <si>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</si>
  <si>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</si>
  <si>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</si>
  <si>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</si>
  <si>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</si>
  <si>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</si>
  <si>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</si>
  <si>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</si>
  <si>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</si>
  <si>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</si>
  <si>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</si>
  <si>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</si>
  <si>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</si>
  <si>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</si>
  <si>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</si>
  <si>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</si>
  <si>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</si>
  <si>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</si>
  <si>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</si>
  <si>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</si>
  <si>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</si>
  <si>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</si>
  <si>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</si>
  <si>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</si>
  <si>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</si>
  <si>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</si>
  <si>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</si>
  <si>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</si>
  <si>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</si>
  <si>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</si>
  <si>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</si>
  <si>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</si>
  <si>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</si>
  <si>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</si>
  <si>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</si>
  <si>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</si>
  <si>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</si>
  <si>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</si>
  <si>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</si>
  <si>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</si>
  <si>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</si>
  <si>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</si>
  <si>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</si>
  <si>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</si>
  <si>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</si>
  <si>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</si>
  <si>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</si>
  <si>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</si>
  <si>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</si>
  <si>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</si>
  <si>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</si>
  <si>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</si>
  <si>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</si>
  <si>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</si>
  <si>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</si>
  <si>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</si>
  <si>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</si>
  <si>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</si>
  <si>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</si>
  <si>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</si>
  <si>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</si>
  <si>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</si>
  <si>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</si>
  <si>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</si>
  <si>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</si>
  <si>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</si>
  <si>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</si>
  <si>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</si>
  <si>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</si>
  <si>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</si>
  <si>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</si>
  <si>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</si>
  <si>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</si>
  <si>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</si>
  <si>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</si>
  <si>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</si>
  <si>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</si>
  <si>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</si>
  <si>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</si>
  <si>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</si>
  <si>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</si>
  <si>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</si>
  <si>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</si>
  <si>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</si>
  <si>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</si>
  <si>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</si>
  <si>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</si>
  <si>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</si>
  <si>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</si>
  <si>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</si>
  <si>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</si>
  <si>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</si>
  <si>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</si>
  <si>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</si>
  <si>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</si>
  <si>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</si>
  <si>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</si>
  <si>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</si>
  <si>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</si>
  <si>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</si>
  <si>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</si>
  <si>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</si>
  <si>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</si>
  <si>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</si>
  <si>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</si>
  <si>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</si>
  <si>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</si>
  <si>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</si>
  <si>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</si>
  <si>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</si>
  <si>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</si>
  <si>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</si>
  <si>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</si>
  <si>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</si>
  <si>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</si>
  <si>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</si>
  <si>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</si>
  <si>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</si>
  <si>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</si>
  <si>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</si>
  <si>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</si>
  <si>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</si>
  <si>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</si>
  <si>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</si>
  <si>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</si>
  <si>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</si>
  <si>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</si>
  <si>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</si>
  <si>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</si>
  <si>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</si>
  <si>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</si>
  <si>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</si>
  <si>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</si>
  <si>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</si>
  <si>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</si>
  <si>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</si>
  <si>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</si>
  <si>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</si>
  <si>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</si>
  <si>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</si>
  <si>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</si>
  <si>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</si>
  <si>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</si>
  <si>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</si>
  <si>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</si>
  <si>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</si>
  <si>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</si>
  <si>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</si>
  <si>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</si>
  <si>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</si>
  <si>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</si>
  <si>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</si>
  <si>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</si>
  <si>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</si>
  <si>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</si>
  <si>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</si>
  <si>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</si>
  <si>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</si>
  <si>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</si>
  <si>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</si>
  <si>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</si>
  <si>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</si>
  <si>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</si>
  <si>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</si>
  <si>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</si>
  <si>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</si>
  <si>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</si>
  <si>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</si>
  <si>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</si>
  <si>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</si>
  <si>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</si>
  <si>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</si>
  <si>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</si>
  <si>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</si>
  <si>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</si>
  <si>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</si>
  <si>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</si>
  <si>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</si>
  <si>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</si>
  <si>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</si>
  <si>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</si>
  <si>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</si>
  <si>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</si>
  <si>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</si>
  <si>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</si>
  <si>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</si>
  <si>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</si>
  <si>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</si>
  <si>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</si>
  <si>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</si>
  <si>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</si>
  <si>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</si>
  <si>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</si>
  <si>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</si>
  <si>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</si>
  <si>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</si>
  <si>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</si>
  <si>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</si>
  <si>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</si>
  <si>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</si>
  <si>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</si>
  <si>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</si>
  <si>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</si>
  <si>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</si>
  <si>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</si>
  <si>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</si>
  <si>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</si>
  <si>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</si>
  <si>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</si>
  <si>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</si>
  <si>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</si>
  <si>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</si>
  <si>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</si>
  <si>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</si>
  <si>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</si>
  <si>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</si>
  <si>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</si>
  <si>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</si>
  <si>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</si>
  <si>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</si>
  <si>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</si>
  <si>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</si>
  <si>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</si>
  <si>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</si>
  <si>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</si>
  <si>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</si>
  <si>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</si>
  <si>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</si>
  <si>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</si>
  <si>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</si>
  <si>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</si>
  <si>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</si>
  <si>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</si>
  <si>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</si>
  <si>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</si>
  <si>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</si>
  <si>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</si>
  <si>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</si>
  <si>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</si>
  <si>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</si>
  <si>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</si>
  <si>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</si>
  <si>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</si>
  <si>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</si>
  <si>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</si>
  <si>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</si>
  <si>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</si>
  <si>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</si>
  <si>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</si>
  <si>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</si>
  <si>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</si>
  <si>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</si>
  <si>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</si>
  <si>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</si>
  <si>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</si>
  <si>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</si>
  <si>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</si>
  <si>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</si>
  <si>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</si>
  <si>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</si>
  <si>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</si>
  <si>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</si>
  <si>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</si>
  <si>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</si>
  <si>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</si>
  <si>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</si>
  <si>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</si>
  <si>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</si>
  <si>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</si>
  <si>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</si>
  <si>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</si>
  <si>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</si>
  <si>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</si>
  <si>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</si>
  <si>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</si>
  <si>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</si>
  <si>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</si>
  <si>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</si>
  <si>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</si>
  <si>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</si>
  <si>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</si>
  <si>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</si>
  <si>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</si>
  <si>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</si>
  <si>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</si>
  <si>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</si>
  <si>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</si>
  <si>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</si>
  <si>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</si>
  <si>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</si>
  <si>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</si>
  <si>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</si>
  <si>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</si>
  <si>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</si>
  <si>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</si>
  <si>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</si>
  <si>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</si>
  <si>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</si>
  <si>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</si>
  <si>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</si>
  <si>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</si>
  <si>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</si>
  <si>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</si>
  <si>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</si>
  <si>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</si>
  <si>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</si>
  <si>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</si>
  <si>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</si>
  <si>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</si>
  <si>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</si>
  <si>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</si>
  <si>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</si>
  <si>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</si>
  <si>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</si>
  <si>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</si>
  <si>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</si>
  <si>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</si>
  <si>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</si>
  <si>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</si>
  <si>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</si>
  <si>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</si>
  <si>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</si>
  <si>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</si>
  <si>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</si>
  <si>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</si>
  <si>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</si>
  <si>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</si>
  <si>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</si>
  <si>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</si>
  <si>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</si>
  <si>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</si>
  <si>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</si>
  <si>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</si>
  <si>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</si>
  <si>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</si>
  <si>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</si>
  <si>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</si>
  <si>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</si>
  <si>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</si>
  <si>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</si>
  <si>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</si>
  <si>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</si>
  <si>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</si>
  <si>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</si>
  <si>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</si>
  <si>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</si>
  <si>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</si>
  <si>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</si>
  <si>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</si>
  <si>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</si>
  <si>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</si>
  <si>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</si>
  <si>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</si>
  <si>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</si>
  <si>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</si>
  <si>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</si>
  <si>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</si>
  <si>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</si>
  <si>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</si>
  <si>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</si>
  <si>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</si>
  <si>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</si>
  <si>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</si>
  <si>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</si>
  <si>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</si>
  <si>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</si>
  <si>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</si>
  <si>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</si>
  <si>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</si>
  <si>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</si>
  <si>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</si>
  <si>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</si>
  <si>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</si>
  <si>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</si>
  <si>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</si>
  <si>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</si>
  <si>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</si>
  <si>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</si>
  <si>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</si>
  <si>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</si>
  <si>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</si>
  <si>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</si>
  <si>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</si>
  <si>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</si>
  <si>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</si>
  <si>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</si>
  <si>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</si>
  <si>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</si>
  <si>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</si>
  <si>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</si>
  <si>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</si>
  <si>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</si>
  <si>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</si>
  <si>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</si>
  <si>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</si>
  <si>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</si>
  <si>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</si>
  <si>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</si>
  <si>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</si>
  <si>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</si>
  <si>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</si>
  <si>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</si>
  <si>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</si>
  <si>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</si>
  <si>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</si>
  <si>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</si>
  <si>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</si>
  <si>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</si>
  <si>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</si>
  <si>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</si>
  <si>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</si>
  <si>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</si>
  <si>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</si>
  <si>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</si>
  <si>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</si>
  <si>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</si>
  <si>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</si>
  <si>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</si>
  <si>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</si>
  <si>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</si>
  <si>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</si>
  <si>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</si>
  <si>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</si>
  <si>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</si>
  <si>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</si>
  <si>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</si>
  <si>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</si>
  <si>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</si>
  <si>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</si>
  <si>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</si>
  <si>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</si>
  <si>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</si>
  <si>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</si>
  <si>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</si>
  <si>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</si>
  <si>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</si>
  <si>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</si>
  <si>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</si>
  <si>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</si>
  <si>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</si>
  <si>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</si>
  <si>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</si>
  <si>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</si>
  <si>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</si>
  <si>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</si>
  <si>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</si>
  <si>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</si>
  <si>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</si>
  <si>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</si>
  <si>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</si>
  <si>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</si>
  <si>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</si>
  <si>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</si>
  <si>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</si>
  <si>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</si>
  <si>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</si>
  <si>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</si>
  <si>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</si>
  <si>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</si>
  <si>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</si>
  <si>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</si>
  <si>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</si>
  <si>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</si>
  <si>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</si>
  <si>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</si>
  <si>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</si>
  <si>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</si>
  <si>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</si>
  <si>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</si>
  <si>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</si>
  <si>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</si>
  <si>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</si>
  <si>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</si>
  <si>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</si>
  <si>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</si>
  <si>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</si>
  <si>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</si>
  <si>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</si>
  <si>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</si>
  <si>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</si>
  <si>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</si>
  <si>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</si>
  <si>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</si>
  <si>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</si>
  <si>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</si>
  <si>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</si>
  <si>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</si>
  <si>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</si>
  <si>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</si>
  <si>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</si>
  <si>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</si>
  <si>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</si>
  <si>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</si>
  <si>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</si>
  <si>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</si>
  <si>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</si>
  <si>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</si>
  <si>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</si>
  <si>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</si>
  <si>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</si>
  <si>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</si>
  <si>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</si>
  <si>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</si>
  <si>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</si>
  <si>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</si>
  <si>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</si>
  <si>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</si>
  <si>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</si>
  <si>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</si>
  <si>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</si>
  <si>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</si>
  <si>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</si>
  <si>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</si>
  <si>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</si>
  <si>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</si>
  <si>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</si>
  <si>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</si>
  <si>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</si>
  <si>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</si>
  <si>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</si>
  <si>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</si>
  <si>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</si>
  <si>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</si>
  <si>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</si>
  <si>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</si>
  <si>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</si>
  <si>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</si>
  <si>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</si>
  <si>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</si>
  <si>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</si>
  <si>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</si>
  <si>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</si>
  <si>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</si>
  <si>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</si>
  <si>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</si>
  <si>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</si>
  <si>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</si>
  <si>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</si>
  <si>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</si>
  <si>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</si>
  <si>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</si>
  <si>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</si>
  <si>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</si>
  <si>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</si>
  <si>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</si>
  <si>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</si>
  <si>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</si>
  <si>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</si>
  <si>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</si>
  <si>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</si>
  <si>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</si>
  <si>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</si>
  <si>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</si>
  <si>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</si>
  <si>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</si>
  <si>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</si>
  <si>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</si>
  <si>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</si>
  <si>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</si>
  <si>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</si>
  <si>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</si>
  <si>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</si>
  <si>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</si>
  <si>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</si>
  <si>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</si>
  <si>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</si>
  <si>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</si>
  <si>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</si>
  <si>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</si>
  <si>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</si>
  <si>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</si>
  <si>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</si>
  <si>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</si>
  <si>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</si>
  <si>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</si>
  <si>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</si>
  <si>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</si>
  <si>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</si>
  <si>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</si>
  <si>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</si>
  <si>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</si>
  <si>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</si>
  <si>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</si>
  <si>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</si>
  <si>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</si>
  <si>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</si>
  <si>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</si>
  <si>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</si>
  <si>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</si>
  <si>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</si>
  <si>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</si>
  <si>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</si>
  <si>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</si>
  <si>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</si>
  <si>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</si>
  <si>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</si>
  <si>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</si>
  <si>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</si>
  <si>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</si>
  <si>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</si>
  <si>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</si>
  <si>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</si>
  <si>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</si>
  <si>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</si>
  <si>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</si>
  <si>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</si>
  <si>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</si>
  <si>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</si>
  <si>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</si>
  <si>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</si>
  <si>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</si>
  <si>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</si>
  <si>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</si>
  <si>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</si>
  <si>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</si>
  <si>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</si>
  <si>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</si>
  <si>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</si>
  <si>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</si>
  <si>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</si>
  <si>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</si>
  <si>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</si>
  <si>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</si>
  <si>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</si>
  <si>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</si>
  <si>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</si>
  <si>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</si>
  <si>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</si>
  <si>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</si>
  <si>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</si>
  <si>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</si>
  <si>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</si>
  <si>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</si>
  <si>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</si>
  <si>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</si>
  <si>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</si>
  <si>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</si>
  <si>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</si>
  <si>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</si>
  <si>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</si>
  <si>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</si>
  <si>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</si>
  <si>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</si>
  <si>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</si>
  <si>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</si>
  <si>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</si>
  <si>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</si>
  <si>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</si>
  <si>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</si>
  <si>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</si>
  <si>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</si>
  <si>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</si>
  <si>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</si>
  <si>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</si>
  <si>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</si>
  <si>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</si>
  <si>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</si>
  <si>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</si>
  <si>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</si>
  <si>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</si>
  <si>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</si>
  <si>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</si>
  <si>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</si>
  <si>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</si>
  <si>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</si>
  <si>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</si>
  <si>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</si>
  <si>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</si>
  <si>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</si>
  <si>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</si>
  <si>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</si>
  <si>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</si>
  <si>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</si>
  <si>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</si>
  <si>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</si>
  <si>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</si>
  <si>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</si>
  <si>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</si>
  <si>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</si>
  <si>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</si>
  <si>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</si>
  <si>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</si>
  <si>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</si>
  <si>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</si>
  <si>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</si>
  <si>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</si>
  <si>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</si>
  <si>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</si>
  <si>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</si>
  <si>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</si>
  <si>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</si>
  <si>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</si>
  <si>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</si>
  <si>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</si>
  <si>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</si>
  <si>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</si>
  <si>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</si>
  <si>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</si>
  <si>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</si>
  <si>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</si>
  <si>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</si>
  <si>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</si>
  <si>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</si>
  <si>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</si>
  <si>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</si>
  <si>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</si>
  <si>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</si>
  <si>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</si>
  <si>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</si>
  <si>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</si>
  <si>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</si>
  <si>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</si>
  <si>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</si>
  <si>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</si>
  <si>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</si>
  <si>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</si>
  <si>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</si>
  <si>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</si>
  <si>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</si>
  <si>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</si>
  <si>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</si>
  <si>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</si>
  <si>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</si>
  <si>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</si>
  <si>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</si>
  <si>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</si>
  <si>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</si>
  <si>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</si>
  <si>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</si>
  <si>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</si>
  <si>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</si>
  <si>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</si>
  <si>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</si>
  <si>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</si>
  <si>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</si>
  <si>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</si>
  <si>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</si>
  <si>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</si>
  <si>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</si>
  <si>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</si>
  <si>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</si>
  <si>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</si>
  <si>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</si>
  <si>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</si>
  <si>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</si>
  <si>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</si>
  <si>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</si>
  <si>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</si>
  <si>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</si>
  <si>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</si>
  <si>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</si>
  <si>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</si>
  <si>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</si>
  <si>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</si>
  <si>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</si>
  <si>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</si>
  <si>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</si>
  <si>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</si>
  <si>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</si>
  <si>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</si>
  <si>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</si>
  <si>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</si>
  <si>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</si>
  <si>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</si>
  <si>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</si>
  <si>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</si>
  <si>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</si>
  <si>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</si>
  <si>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</si>
  <si>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</si>
  <si>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</si>
  <si>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</si>
  <si>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</si>
  <si>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</si>
  <si>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</si>
  <si>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</si>
  <si>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</si>
  <si>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</si>
  <si>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</si>
  <si>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</si>
  <si>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</si>
  <si>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</si>
  <si>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</si>
  <si>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</si>
  <si>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</si>
  <si>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</si>
  <si>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</si>
  <si>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</si>
  <si>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</si>
  <si>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</si>
  <si>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</si>
  <si>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</si>
  <si>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</si>
  <si>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</si>
  <si>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</si>
  <si>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</si>
  <si>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</si>
  <si>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</si>
  <si>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</si>
  <si>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</si>
  <si>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</si>
  <si>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</si>
  <si>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</si>
  <si>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</si>
  <si>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</si>
  <si>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</si>
  <si>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</si>
  <si>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</si>
  <si>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</si>
  <si>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</si>
  <si>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</si>
  <si>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</si>
  <si>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</si>
  <si>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</si>
  <si>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</si>
  <si>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</si>
  <si>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</si>
  <si>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</si>
  <si>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</si>
  <si>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</si>
  <si>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</si>
  <si>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</si>
  <si>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</si>
  <si>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</si>
  <si>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</si>
  <si>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</si>
  <si>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</si>
  <si>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</si>
  <si>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</si>
  <si>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</si>
  <si>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</si>
  <si>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</si>
  <si>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</si>
  <si>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</si>
  <si>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</si>
  <si>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</si>
  <si>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</si>
  <si>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</si>
  <si>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</si>
  <si>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</si>
  <si>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</si>
  <si>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</si>
  <si>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</si>
  <si>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</si>
  <si>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</si>
  <si>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</si>
  <si>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</si>
  <si>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</si>
  <si>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</si>
  <si>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</si>
  <si>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</si>
  <si>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</si>
  <si>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</si>
  <si>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</si>
  <si>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</si>
  <si>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</si>
  <si>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</si>
  <si>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</si>
  <si>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</si>
  <si>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</si>
  <si>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</si>
  <si>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</si>
  <si>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</si>
  <si>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</si>
  <si>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</si>
  <si>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</si>
  <si>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</si>
  <si>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</si>
  <si>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</si>
  <si>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</si>
  <si>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</si>
  <si>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</si>
  <si>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</si>
  <si>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</si>
  <si>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</si>
  <si>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</si>
  <si>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</si>
  <si>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</si>
  <si>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</si>
  <si>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</si>
  <si>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</si>
  <si>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</si>
  <si>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</si>
  <si>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</si>
  <si>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</si>
  <si>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</si>
  <si>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</si>
  <si>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</si>
  <si>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</si>
  <si>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</si>
  <si>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</si>
  <si>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</si>
  <si>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</si>
  <si>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</si>
  <si>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</si>
  <si>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</si>
  <si>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</si>
  <si>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</si>
  <si>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</si>
  <si>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</si>
  <si>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</si>
  <si>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</si>
  <si>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</si>
  <si>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</si>
  <si>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</si>
  <si>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</si>
  <si>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</si>
  <si>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</si>
  <si>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</si>
  <si>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</si>
  <si>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</si>
  <si>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</si>
  <si>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</si>
  <si>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</si>
  <si>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</si>
  <si>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</si>
  <si>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</si>
  <si>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</si>
  <si>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</si>
  <si>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</si>
  <si>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</si>
  <si>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</si>
  <si>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</si>
  <si>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</si>
  <si>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</si>
  <si>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</si>
  <si>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</si>
  <si>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</si>
  <si>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</si>
  <si>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</si>
  <si>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</si>
  <si>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</si>
  <si>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</si>
  <si>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</si>
  <si>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</si>
  <si>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</si>
  <si>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</si>
  <si>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</si>
  <si>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</si>
  <si>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</si>
  <si>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</si>
  <si>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</si>
  <si>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</si>
  <si>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</si>
  <si>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</si>
  <si>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</si>
  <si>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</si>
  <si>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</si>
  <si>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</si>
  <si>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</si>
  <si>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</si>
  <si>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</si>
  <si>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</si>
  <si>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</si>
  <si>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</si>
  <si>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</si>
  <si>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</si>
  <si>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</si>
  <si>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</si>
  <si>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</si>
  <si>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</si>
  <si>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</si>
  <si>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</si>
  <si>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</si>
  <si>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</si>
  <si>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</si>
  <si>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</si>
  <si>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</si>
  <si>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</si>
  <si>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</si>
  <si>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</si>
  <si>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</si>
  <si>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</si>
  <si>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</si>
  <si>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</si>
  <si>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</si>
  <si>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</si>
  <si>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</si>
  <si>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</si>
  <si>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</si>
  <si>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</si>
  <si>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</si>
  <si>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</si>
  <si>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</si>
  <si>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</si>
  <si>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</si>
  <si>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</si>
  <si>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</si>
  <si>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</si>
  <si>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</si>
  <si>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</si>
  <si>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</si>
  <si>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</si>
  <si>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</si>
  <si>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</si>
  <si>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</si>
  <si>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</si>
  <si>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</si>
  <si>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</si>
  <si>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</si>
  <si>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</si>
  <si>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</si>
  <si>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</si>
  <si>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</si>
  <si>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</si>
  <si>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</si>
  <si>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</si>
  <si>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</si>
  <si>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</si>
  <si>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</si>
  <si>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</si>
  <si>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</si>
  <si>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</si>
  <si>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</si>
  <si>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</si>
  <si>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</si>
  <si>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</si>
  <si>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</si>
  <si>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</si>
  <si>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</si>
  <si>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</si>
  <si>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</si>
  <si>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</si>
  <si>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</si>
  <si>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</si>
  <si>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</si>
  <si>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</si>
  <si>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</si>
  <si>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</si>
  <si>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</si>
  <si>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</si>
  <si>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</si>
  <si>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</si>
  <si>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</si>
  <si>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</si>
  <si>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</si>
  <si>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</si>
  <si>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</si>
  <si>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</si>
  <si>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</si>
  <si>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</si>
  <si>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</si>
  <si>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</si>
  <si>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</si>
  <si>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</si>
  <si>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</si>
  <si>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</si>
  <si>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</si>
  <si>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</si>
  <si>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</si>
  <si>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</si>
  <si>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</si>
  <si>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</si>
  <si>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</si>
  <si>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</si>
  <si>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</si>
  <si>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</si>
  <si>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</si>
  <si>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</si>
  <si>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</si>
  <si>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</si>
  <si>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</si>
  <si>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</si>
  <si>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</si>
  <si>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</si>
  <si>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</si>
  <si>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</si>
  <si>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</si>
  <si>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</si>
  <si>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</si>
  <si>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</si>
  <si>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</si>
  <si>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</si>
  <si>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</si>
  <si>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</si>
  <si>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</si>
  <si>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</si>
  <si>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</si>
  <si>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</si>
  <si>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</si>
  <si>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</si>
  <si>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</si>
  <si>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</si>
  <si>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</si>
  <si>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</si>
  <si>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</si>
  <si>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</si>
  <si>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</si>
  <si>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</si>
  <si>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</si>
  <si>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</si>
  <si>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</si>
  <si>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</si>
  <si>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</si>
  <si>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</si>
  <si>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</si>
  <si>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</si>
  <si>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</si>
  <si>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</si>
  <si>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</si>
  <si>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</si>
  <si>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</si>
  <si>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</si>
  <si>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</si>
  <si>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</si>
  <si>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</si>
  <si>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</si>
  <si>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</si>
  <si>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</si>
  <si>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</si>
  <si>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</si>
  <si>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</si>
  <si>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</si>
  <si>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</si>
  <si>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</si>
  <si>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</si>
  <si>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</si>
  <si>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</si>
  <si>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</si>
  <si>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</si>
  <si>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</si>
  <si>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</si>
  <si>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</si>
  <si>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</si>
  <si>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</si>
  <si>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</si>
  <si>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</si>
  <si>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</si>
  <si>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</si>
  <si>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</si>
  <si>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</si>
  <si>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</si>
  <si>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</si>
  <si>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</si>
  <si>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</si>
  <si>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</si>
  <si>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</si>
  <si>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</si>
  <si>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</si>
  <si>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</si>
  <si>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</si>
  <si>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</si>
  <si>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</si>
  <si>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</si>
  <si>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</si>
  <si>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</si>
  <si>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</si>
  <si>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</si>
  <si>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</si>
  <si>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</si>
  <si>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</si>
  <si>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</si>
  <si>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</si>
  <si>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</si>
  <si>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</si>
  <si>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</si>
  <si>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</si>
  <si>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</si>
  <si>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</si>
  <si>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</si>
  <si>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</si>
  <si>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</si>
  <si>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</si>
  <si>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</si>
  <si>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</si>
  <si>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</si>
  <si>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</si>
  <si>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</si>
  <si>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</si>
  <si>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</si>
  <si>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</si>
  <si>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</si>
  <si>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</si>
  <si>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</si>
  <si>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</si>
  <si>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</si>
  <si>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</si>
  <si>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</si>
  <si>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</si>
  <si>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</si>
  <si>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</si>
  <si>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</si>
  <si>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</si>
  <si>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</si>
  <si>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</si>
  <si>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</si>
  <si>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</si>
  <si>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</si>
  <si>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</si>
  <si>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</si>
  <si>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</si>
  <si>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</si>
  <si>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</si>
  <si>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</si>
  <si>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</si>
  <si>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</si>
  <si>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</si>
  <si>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</si>
  <si>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</si>
  <si>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</si>
  <si>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</si>
  <si>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</si>
  <si>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</si>
  <si>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</si>
  <si>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</si>
  <si>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</si>
  <si>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</si>
  <si>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</si>
  <si>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</si>
  <si>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</si>
  <si>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</si>
  <si>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</si>
  <si>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</si>
  <si>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</si>
  <si>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</si>
  <si>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</si>
  <si>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</si>
  <si>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</si>
  <si>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</si>
  <si>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</si>
  <si>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</si>
  <si>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</si>
  <si>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</si>
  <si>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</si>
  <si>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</si>
  <si>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</si>
  <si>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</si>
  <si>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</si>
  <si>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</si>
  <si>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</si>
  <si>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</si>
  <si>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</si>
  <si>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</si>
  <si>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</si>
  <si>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</si>
  <si>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</si>
  <si>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</si>
  <si>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</si>
  <si>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</si>
  <si>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</si>
  <si>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</si>
  <si>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</si>
  <si>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</si>
  <si>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</si>
  <si>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</si>
  <si>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</si>
  <si>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</si>
  <si>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</si>
  <si>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</si>
  <si>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</si>
  <si>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</si>
  <si>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</si>
  <si>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</si>
  <si>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</si>
  <si>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</si>
  <si>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</si>
  <si>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</si>
  <si>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</si>
  <si>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</si>
  <si>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</si>
  <si>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</si>
  <si>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</si>
  <si>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</si>
  <si>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</si>
  <si>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</si>
  <si>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</si>
  <si>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</si>
  <si>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</si>
  <si>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</si>
  <si>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</si>
  <si>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</si>
  <si>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</si>
  <si>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</si>
  <si>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</si>
  <si>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</si>
  <si>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</si>
  <si>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</si>
  <si>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</si>
  <si>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</si>
  <si>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</si>
  <si>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</si>
  <si>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</si>
  <si>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</si>
  <si>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</si>
  <si>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</si>
  <si>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</si>
  <si>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</si>
  <si>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</si>
  <si>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</si>
  <si>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</si>
  <si>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</si>
  <si>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</si>
  <si>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</si>
  <si>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</si>
  <si>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</si>
  <si>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</si>
  <si>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</si>
  <si>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</si>
  <si>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</si>
  <si>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</si>
  <si>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</si>
  <si>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</si>
  <si>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</si>
  <si>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</si>
  <si>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</si>
  <si>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</si>
  <si>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</si>
  <si>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</si>
  <si>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</si>
  <si>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</si>
  <si>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</si>
  <si>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</si>
  <si>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</si>
  <si>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</si>
  <si>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</si>
  <si>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</si>
  <si>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</si>
  <si>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</si>
  <si>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</si>
  <si>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</si>
  <si>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</si>
  <si>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</si>
  <si>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</si>
  <si>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</si>
  <si>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</si>
  <si>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</si>
  <si>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</si>
  <si>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</si>
  <si>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</si>
  <si>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</si>
  <si>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</si>
  <si>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</si>
  <si>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</si>
  <si>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</si>
  <si>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</si>
  <si>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</si>
  <si>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</si>
  <si>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</si>
  <si>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</si>
  <si>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</si>
  <si>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</si>
  <si>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</si>
  <si>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</si>
  <si>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</si>
  <si>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</si>
  <si>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</si>
  <si>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</si>
  <si>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</si>
  <si>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</si>
  <si>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</si>
  <si>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</si>
  <si>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</si>
  <si>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</si>
  <si>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</si>
  <si>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</si>
  <si>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</si>
  <si>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</si>
  <si>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</si>
  <si>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</si>
  <si>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</si>
  <si>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</si>
  <si>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</si>
  <si>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</si>
  <si>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</si>
  <si>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</si>
  <si>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</si>
  <si>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</si>
  <si>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</si>
  <si>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</si>
  <si>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</si>
  <si>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</si>
  <si>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</si>
  <si>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</si>
  <si>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</si>
  <si>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</si>
  <si>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</si>
  <si>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</si>
  <si>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</si>
  <si>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</si>
  <si>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</si>
  <si>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</si>
  <si>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</si>
  <si>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</si>
  <si>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</si>
  <si>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</si>
  <si>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</si>
  <si>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</si>
  <si>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</si>
  <si>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</si>
  <si>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</si>
  <si>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</si>
  <si>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</si>
  <si>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</si>
  <si>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</si>
  <si>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</si>
  <si>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</si>
  <si>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</si>
  <si>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</si>
  <si>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</si>
  <si>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</si>
  <si>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</si>
  <si>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</si>
  <si>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</si>
  <si>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</si>
  <si>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</si>
  <si>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</si>
  <si>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</si>
  <si>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</si>
  <si>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</si>
  <si>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</si>
  <si>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</si>
  <si>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</si>
  <si>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</si>
  <si>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</si>
  <si>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</si>
  <si>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</si>
  <si>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</si>
  <si>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</si>
  <si>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</si>
  <si>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</si>
  <si>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</si>
  <si>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</si>
  <si>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</si>
  <si>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</si>
  <si>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</si>
  <si>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</si>
  <si>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</si>
  <si>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</si>
  <si>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</si>
  <si>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</si>
  <si>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</si>
  <si>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</si>
  <si>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</si>
  <si>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</si>
  <si>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</si>
  <si>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</si>
  <si>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</si>
  <si>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</si>
  <si>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</si>
  <si>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</si>
  <si>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</si>
  <si>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</si>
  <si>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</si>
  <si>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</si>
  <si>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</si>
  <si>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</si>
  <si>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</si>
  <si>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</si>
  <si>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</si>
  <si>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</si>
  <si>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</si>
  <si>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</si>
  <si>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</si>
  <si>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</si>
  <si>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</si>
  <si>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</si>
  <si>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</si>
  <si>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</si>
  <si>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</si>
  <si>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</si>
  <si>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</si>
  <si>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</si>
  <si>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</si>
  <si>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</si>
  <si>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</si>
  <si>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</si>
  <si>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</si>
  <si>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</si>
  <si>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</si>
  <si>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</si>
  <si>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</si>
  <si>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</si>
  <si>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</si>
  <si>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</si>
  <si>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</si>
  <si>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</si>
  <si>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</si>
  <si>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</si>
  <si>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</si>
  <si>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</si>
  <si>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</si>
  <si>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</si>
  <si>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</si>
  <si>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</si>
  <si>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</si>
  <si>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</si>
  <si>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</si>
  <si>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</si>
  <si>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</si>
  <si>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</si>
  <si>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</si>
  <si>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</si>
  <si>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</si>
  <si>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</si>
  <si>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</si>
  <si>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</si>
  <si>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</si>
  <si>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</si>
  <si>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</si>
  <si>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</si>
  <si>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</si>
  <si>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</si>
  <si>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</si>
  <si>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</si>
  <si>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</si>
  <si>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</si>
  <si>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</si>
  <si>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</si>
  <si>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</si>
  <si>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</si>
  <si>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</si>
  <si>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</si>
  <si>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</si>
  <si>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</si>
  <si>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</si>
  <si>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</si>
  <si>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</si>
  <si>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</si>
  <si>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</si>
  <si>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</si>
  <si>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</si>
  <si>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</si>
  <si>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</si>
  <si>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</si>
  <si>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</si>
  <si>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</si>
  <si>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</si>
  <si>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</si>
  <si>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</si>
  <si>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</si>
  <si>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</si>
  <si>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</si>
  <si>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</si>
  <si>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</si>
  <si>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</si>
  <si>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</si>
  <si>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</si>
  <si>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</si>
  <si>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</si>
  <si>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</si>
  <si>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</si>
  <si>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</si>
  <si>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</si>
  <si>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</si>
  <si>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</si>
  <si>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</si>
  <si>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</si>
  <si>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</si>
  <si>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</si>
  <si>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</si>
  <si>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</si>
  <si>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</si>
  <si>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</si>
  <si>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</si>
  <si>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</si>
  <si>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</si>
  <si>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</si>
  <si>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</si>
  <si>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</si>
  <si>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</si>
  <si>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</si>
  <si>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</si>
  <si>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</si>
  <si>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</si>
  <si>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</si>
  <si>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</si>
  <si>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</si>
  <si>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</si>
  <si>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</si>
  <si>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</si>
  <si>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</si>
  <si>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</si>
  <si>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</si>
  <si>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</si>
  <si>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</si>
  <si>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</si>
  <si>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</si>
  <si>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</si>
  <si>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</si>
  <si>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</si>
  <si>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</si>
  <si>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</si>
  <si>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</si>
  <si>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</si>
  <si>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</si>
  <si>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</si>
  <si>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</si>
  <si>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</si>
  <si>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</si>
  <si>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</si>
  <si>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</si>
  <si>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</si>
  <si>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</si>
  <si>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</si>
  <si>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</si>
  <si>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</si>
  <si>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</si>
  <si>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</si>
  <si>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</si>
  <si>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</si>
  <si>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</si>
  <si>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</si>
  <si>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</si>
  <si>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</si>
  <si>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</si>
  <si>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</si>
  <si>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</si>
  <si>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</si>
  <si>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</si>
  <si>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</si>
  <si>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</si>
  <si>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</si>
  <si>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</si>
  <si>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</si>
  <si>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</si>
  <si>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</si>
  <si>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</si>
  <si>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</si>
  <si>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</si>
  <si>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</si>
  <si>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</si>
  <si>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</si>
  <si>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</si>
  <si>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</si>
  <si>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</si>
  <si>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</si>
  <si>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</si>
  <si>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</si>
  <si>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</si>
  <si>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</si>
  <si>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</si>
  <si>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</si>
  <si>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</si>
  <si>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</si>
  <si>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</si>
  <si>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</si>
  <si>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</si>
  <si>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</si>
  <si>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</si>
  <si>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</si>
  <si>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</si>
  <si>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</si>
  <si>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</si>
  <si>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</si>
  <si>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</si>
  <si>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</si>
  <si>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</si>
  <si>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</si>
  <si>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</si>
  <si>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</si>
  <si>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</si>
  <si>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</si>
  <si>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</si>
  <si>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</si>
  <si>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</si>
  <si>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</si>
  <si>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</si>
  <si>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</si>
  <si>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</si>
  <si>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</si>
  <si>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</si>
  <si>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</si>
  <si>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</si>
  <si>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</si>
  <si>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</si>
  <si>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</si>
  <si>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</si>
  <si>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</si>
  <si>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</si>
  <si>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</si>
  <si>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</si>
  <si>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</si>
  <si>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</si>
  <si>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</si>
  <si>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</si>
  <si>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</si>
  <si>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</si>
  <si>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</si>
  <si>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</si>
  <si>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</si>
  <si>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</si>
  <si>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</si>
  <si>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</si>
  <si>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</si>
  <si>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</si>
  <si>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</si>
  <si>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</si>
  <si>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</si>
  <si>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</si>
  <si>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</si>
  <si>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</si>
  <si>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</si>
  <si>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</si>
  <si>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</si>
  <si>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</si>
  <si>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</si>
  <si>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</si>
  <si>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</si>
  <si>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</si>
  <si>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</si>
  <si>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</si>
  <si>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</si>
  <si>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</si>
  <si>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</si>
  <si>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</si>
  <si>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</si>
  <si>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</si>
  <si>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</si>
  <si>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</si>
  <si>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</si>
  <si>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</si>
  <si>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</si>
  <si>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</si>
  <si>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</si>
  <si>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</si>
  <si>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</si>
  <si>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</si>
  <si>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</si>
  <si>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</si>
  <si>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</si>
  <si>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</si>
  <si>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</si>
  <si>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</si>
  <si>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</si>
  <si>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</si>
  <si>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</si>
  <si>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</si>
  <si>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</si>
  <si>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</si>
  <si>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</si>
  <si>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</si>
  <si>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</si>
  <si>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</si>
  <si>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</si>
  <si>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</si>
  <si>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</si>
  <si>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</si>
  <si>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</si>
  <si>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</si>
  <si>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</si>
  <si>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</si>
  <si>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</si>
  <si>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</si>
  <si>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</si>
  <si>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</si>
  <si>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</si>
  <si>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</si>
  <si>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</si>
  <si>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</si>
  <si>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</si>
  <si>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</si>
  <si>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</si>
  <si>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</si>
  <si>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</si>
  <si>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</si>
  <si>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</si>
  <si>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</si>
  <si>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</si>
  <si>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</si>
  <si>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</si>
  <si>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</si>
  <si>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</si>
  <si>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</si>
  <si>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</si>
  <si>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</si>
  <si>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</si>
  <si>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</si>
  <si>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</si>
  <si>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</si>
  <si>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</si>
  <si>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</si>
  <si>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</si>
  <si>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</si>
  <si>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</si>
  <si>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</si>
  <si>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</si>
  <si>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</si>
  <si>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</si>
  <si>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</si>
  <si>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</si>
  <si>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</si>
  <si>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</si>
  <si>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</si>
  <si>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</si>
  <si>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</si>
  <si>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</si>
  <si>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</si>
  <si>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</si>
  <si>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</si>
  <si>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</si>
  <si>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</si>
  <si>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</si>
  <si>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</si>
  <si>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</si>
  <si>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</si>
  <si>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</si>
  <si>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</si>
  <si>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</si>
  <si>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</si>
  <si>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</si>
  <si>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</si>
  <si>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</si>
  <si>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</si>
  <si>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</si>
  <si>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</si>
  <si>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</si>
  <si>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</si>
  <si>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</si>
  <si>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</si>
  <si>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</si>
  <si>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</si>
  <si>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</si>
  <si>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</si>
  <si>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</si>
  <si>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</si>
  <si>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</si>
  <si>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</si>
  <si>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</si>
  <si>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</si>
  <si>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</si>
  <si>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</si>
  <si>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</si>
  <si>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</si>
  <si>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</si>
  <si>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</si>
  <si>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</si>
  <si>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</si>
  <si>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</si>
  <si>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</si>
  <si>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</si>
  <si>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</si>
  <si>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</si>
  <si>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</si>
  <si>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</si>
  <si>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</si>
  <si>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</si>
  <si>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</si>
  <si>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</si>
  <si>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</si>
  <si>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</si>
  <si>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</si>
  <si>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</si>
  <si>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</si>
  <si>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</si>
  <si>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</si>
  <si>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</si>
  <si>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</si>
  <si>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</si>
  <si>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</si>
  <si>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</si>
  <si>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</si>
  <si>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</si>
  <si>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</si>
  <si>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</si>
  <si>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</si>
  <si>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</si>
  <si>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</si>
  <si>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</si>
  <si>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</si>
  <si>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</si>
  <si>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</si>
  <si>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</si>
  <si>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</si>
  <si>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</si>
  <si>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</si>
  <si>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</si>
  <si>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</si>
  <si>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</si>
  <si>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</si>
  <si>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</si>
  <si>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</si>
  <si>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</si>
  <si>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</si>
  <si>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</si>
  <si>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</si>
  <si>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</si>
  <si>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</si>
  <si>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</si>
  <si>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</si>
  <si>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</si>
  <si>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</si>
  <si>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</si>
  <si>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</si>
  <si>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</si>
  <si>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</si>
  <si>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</si>
  <si>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</si>
  <si>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</si>
  <si>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</si>
  <si>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</si>
  <si>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</si>
  <si>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</si>
  <si>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</si>
  <si>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</si>
  <si>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</si>
  <si>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</si>
  <si>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</si>
  <si>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</si>
  <si>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</si>
  <si>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</si>
  <si>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</si>
  <si>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</si>
  <si>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</si>
  <si>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</si>
  <si>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</si>
  <si>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</si>
  <si>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</si>
  <si>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</si>
  <si>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</si>
  <si>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</si>
  <si>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</si>
  <si>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</si>
  <si>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</si>
  <si>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</si>
  <si>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</si>
  <si>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</si>
  <si>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</si>
  <si>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</si>
  <si>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</si>
  <si>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</si>
  <si>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</si>
  <si>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</si>
  <si>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</si>
  <si>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</si>
  <si>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</si>
  <si>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</si>
  <si>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</si>
  <si>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</si>
  <si>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</si>
  <si>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</si>
  <si>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</si>
  <si>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</si>
  <si>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</si>
  <si>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</si>
  <si>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</si>
  <si>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</si>
  <si>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</si>
  <si>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</si>
  <si>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</si>
  <si>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</si>
  <si>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</si>
  <si>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</si>
  <si>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</si>
  <si>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</si>
  <si>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</si>
  <si>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</si>
  <si>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</si>
  <si>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</si>
  <si>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</si>
  <si>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</si>
  <si>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</si>
  <si>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</si>
  <si>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</si>
  <si>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</si>
  <si>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</si>
  <si>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</si>
  <si>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</si>
  <si>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</si>
  <si>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</si>
  <si>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</si>
  <si>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</si>
  <si>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</si>
  <si>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</si>
  <si>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</si>
  <si>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</si>
  <si>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</si>
  <si>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</si>
  <si>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</si>
  <si>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</si>
  <si>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</si>
  <si>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</si>
  <si>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</si>
  <si>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</si>
  <si>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</si>
  <si>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</si>
  <si>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</si>
  <si>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</si>
  <si>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</si>
  <si>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</si>
  <si>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</si>
  <si>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</si>
  <si>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</si>
  <si>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</si>
  <si>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</si>
  <si>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</si>
  <si>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</si>
  <si>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</si>
  <si>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</si>
  <si>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</si>
  <si>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</si>
  <si>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</si>
  <si>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</si>
  <si>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</si>
  <si>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</si>
  <si>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</si>
  <si>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</si>
  <si>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</si>
  <si>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</si>
  <si>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</si>
  <si>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</si>
  <si>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</si>
  <si>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</si>
  <si>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</si>
  <si>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</si>
  <si>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</si>
  <si>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</si>
  <si>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</si>
  <si>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</si>
  <si>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</si>
  <si>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</si>
  <si>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</si>
  <si>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</si>
  <si>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</si>
  <si>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</si>
  <si>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</si>
  <si>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</si>
  <si>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</si>
  <si>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</si>
  <si>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</si>
  <si>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</si>
  <si>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</si>
  <si>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</si>
  <si>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</si>
  <si>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</si>
  <si>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</si>
  <si>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</si>
  <si>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</si>
  <si>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</si>
  <si>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</si>
  <si>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</si>
  <si>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</si>
  <si>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</si>
  <si>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</si>
  <si>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</si>
  <si>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</si>
  <si>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</si>
  <si>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</si>
  <si>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</si>
  <si>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</si>
  <si>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</si>
  <si>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</si>
  <si>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</si>
  <si>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</si>
  <si>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</si>
  <si>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</si>
  <si>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</si>
  <si>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</si>
  <si>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</si>
  <si>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</si>
  <si>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</si>
  <si>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</si>
  <si>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</si>
  <si>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</si>
  <si>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</si>
  <si>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</si>
  <si>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</si>
  <si>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</si>
  <si>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</si>
  <si>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</si>
  <si>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</si>
  <si>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</si>
  <si>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</si>
  <si>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</si>
  <si>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</si>
  <si>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</si>
  <si>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</si>
  <si>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</si>
  <si>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</si>
  <si>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</si>
  <si>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</si>
  <si>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</si>
  <si>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</si>
  <si>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</si>
  <si>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</si>
  <si>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</si>
  <si>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</si>
  <si>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</si>
  <si>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</si>
  <si>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</si>
  <si>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</si>
  <si>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</si>
  <si>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</si>
  <si>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</si>
  <si>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</si>
  <si>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</si>
  <si>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</si>
  <si>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</si>
  <si>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</si>
  <si>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</si>
  <si>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</si>
  <si>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</si>
  <si>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</si>
  <si>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</si>
  <si>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</si>
  <si>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</si>
  <si>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</si>
  <si>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</si>
  <si>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</si>
  <si>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</si>
  <si>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</si>
  <si>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</si>
  <si>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</si>
  <si>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</si>
  <si>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</si>
  <si>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</si>
  <si>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</si>
  <si>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</si>
  <si>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</si>
  <si>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</si>
  <si>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</si>
  <si>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</si>
  <si>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</si>
  <si>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</si>
  <si>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</si>
  <si>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</si>
  <si>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</si>
  <si>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</si>
  <si>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</si>
  <si>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</si>
  <si>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</si>
  <si>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</si>
  <si>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</si>
  <si>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</si>
  <si>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</si>
  <si>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</si>
  <si>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</si>
  <si>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</si>
  <si>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</si>
  <si>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</si>
  <si>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</si>
  <si>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</si>
  <si>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</si>
  <si>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</si>
  <si>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</si>
  <si>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</si>
  <si>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</si>
  <si>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</si>
  <si>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</si>
  <si>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</si>
  <si>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</si>
  <si>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</si>
  <si>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</si>
  <si>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</si>
  <si>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</si>
  <si>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</si>
  <si>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</si>
  <si>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</si>
  <si>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</si>
  <si>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</si>
  <si>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</si>
  <si>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</si>
  <si>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</si>
  <si>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</si>
  <si>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</si>
  <si>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</si>
  <si>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</si>
  <si>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</si>
  <si>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</si>
  <si>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</si>
  <si>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</si>
  <si>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</si>
  <si>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</si>
  <si>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</si>
  <si>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</si>
  <si>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</si>
  <si>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</si>
  <si>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</si>
  <si>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</si>
  <si>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</si>
  <si>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</si>
  <si>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</si>
  <si>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</si>
  <si>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</si>
  <si>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</si>
  <si>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</si>
  <si>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</si>
  <si>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</si>
  <si>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</si>
  <si>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</si>
  <si>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</si>
  <si>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</si>
  <si>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</si>
  <si>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</si>
  <si>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</si>
  <si>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</si>
  <si>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</si>
  <si>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</si>
  <si>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</si>
  <si>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</si>
  <si>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</si>
  <si>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</si>
  <si>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</si>
  <si>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</si>
  <si>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</si>
  <si>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</si>
  <si>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</si>
  <si>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</si>
  <si>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</si>
  <si>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</si>
  <si>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</si>
  <si>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</si>
  <si>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</si>
  <si>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</si>
  <si>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</si>
  <si>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</si>
  <si>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</si>
  <si>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</si>
  <si>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</si>
  <si>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</si>
  <si>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</si>
  <si>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</si>
  <si>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</si>
  <si>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</si>
  <si>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</si>
  <si>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</si>
  <si>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</si>
  <si>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</si>
  <si>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</si>
  <si>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</si>
  <si>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</si>
  <si>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</si>
  <si>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</si>
  <si>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</si>
  <si>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</si>
  <si>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</si>
  <si>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</si>
  <si>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</si>
  <si>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</si>
  <si>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</si>
  <si>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</si>
  <si>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</si>
  <si>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</si>
  <si>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</si>
  <si>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</si>
  <si>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</si>
  <si>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</si>
  <si>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</si>
  <si>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</si>
  <si>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</si>
  <si>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</si>
  <si>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</si>
  <si>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</si>
  <si>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</si>
  <si>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</si>
  <si>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</si>
  <si>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</si>
  <si>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</si>
  <si>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</si>
  <si>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</si>
  <si>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</si>
  <si>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</si>
  <si>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</si>
  <si>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</si>
  <si>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</si>
  <si>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</si>
  <si>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</si>
  <si>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</si>
  <si>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</si>
  <si>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</si>
  <si>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</si>
  <si>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</si>
  <si>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</si>
  <si>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</si>
  <si>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</si>
  <si>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</si>
  <si>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</si>
  <si>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</si>
  <si>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</si>
  <si>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</si>
  <si>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</si>
  <si>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</si>
  <si>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</si>
  <si>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</si>
  <si>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</si>
  <si>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</si>
  <si>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</si>
  <si>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</si>
  <si>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</si>
  <si>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</si>
  <si>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</si>
  <si>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</si>
  <si>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</si>
  <si>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</si>
  <si>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</si>
  <si>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</si>
  <si>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</si>
  <si>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</si>
  <si>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</si>
  <si>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</si>
  <si>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</si>
  <si>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</si>
  <si>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</si>
  <si>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</si>
  <si>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</si>
  <si>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</si>
  <si>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</si>
  <si>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</si>
  <si>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</si>
  <si>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</si>
  <si>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</si>
  <si>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</si>
  <si>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</si>
  <si>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</si>
  <si>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</si>
  <si>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</si>
  <si>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</si>
  <si>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</si>
  <si>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</si>
  <si>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</si>
  <si>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</si>
  <si>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</si>
  <si>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</si>
  <si>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</si>
  <si>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</si>
  <si>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</si>
  <si>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</si>
  <si>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</si>
  <si>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</si>
  <si>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</si>
  <si>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</si>
  <si>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</si>
  <si>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</si>
  <si>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</si>
  <si>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</si>
  <si>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</si>
  <si>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</si>
  <si>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</si>
  <si>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</si>
  <si>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</si>
  <si>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</si>
  <si>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</si>
  <si>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</si>
  <si>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</si>
  <si>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</si>
  <si>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</si>
  <si>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</si>
  <si>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</si>
  <si>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</si>
  <si>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</si>
  <si>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</si>
  <si>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</si>
  <si>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</si>
  <si>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</si>
  <si>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</si>
  <si>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</si>
  <si>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</si>
  <si>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</si>
  <si>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</si>
  <si>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</si>
  <si>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</si>
  <si>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</si>
  <si>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</si>
  <si>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</si>
  <si>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</si>
  <si>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</si>
  <si>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</si>
  <si>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</si>
  <si>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</si>
  <si>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</si>
  <si>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</si>
  <si>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</si>
  <si>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</si>
  <si>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</si>
  <si>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</si>
  <si>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</si>
  <si>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</si>
  <si>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</si>
  <si>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</si>
  <si>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</si>
  <si>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</si>
  <si>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</si>
  <si>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</si>
  <si>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</si>
  <si>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</si>
  <si>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</si>
  <si>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</si>
  <si>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</si>
  <si>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</si>
  <si>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</si>
  <si>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</si>
  <si>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</si>
  <si>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</si>
  <si>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</si>
  <si>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</si>
  <si>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</si>
  <si>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</si>
  <si>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</si>
  <si>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</si>
  <si>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</si>
  <si>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</si>
  <si>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</si>
  <si>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</si>
  <si>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</si>
  <si>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</si>
  <si>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</si>
  <si>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</si>
  <si>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</si>
  <si>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</si>
  <si>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</si>
  <si>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</si>
  <si>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</si>
  <si>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</si>
  <si>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</si>
  <si>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</si>
  <si>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</si>
  <si>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</si>
  <si>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</si>
  <si>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</si>
  <si>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</si>
  <si>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</si>
  <si>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</si>
  <si>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</si>
  <si>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</si>
  <si>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</si>
  <si>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</si>
  <si>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</si>
  <si>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</si>
  <si>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</si>
  <si>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</si>
  <si>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</si>
  <si>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</si>
  <si>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</si>
  <si>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</si>
  <si>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</si>
  <si>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</si>
  <si>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</si>
  <si>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</si>
  <si>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</si>
  <si>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</si>
  <si>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</si>
  <si>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</si>
  <si>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</si>
  <si>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</si>
  <si>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</si>
  <si>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</si>
  <si>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</si>
  <si>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</si>
  <si>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</si>
  <si>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</si>
  <si>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</si>
  <si>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</si>
  <si>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</si>
  <si>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</si>
  <si>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</si>
  <si>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</si>
  <si>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</si>
  <si>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</si>
  <si>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</si>
  <si>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</si>
  <si>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</si>
  <si>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</si>
  <si>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</si>
  <si>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</si>
  <si>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</si>
  <si>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</si>
  <si>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</si>
  <si>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</si>
  <si>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</si>
  <si>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</si>
  <si>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</si>
  <si>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</si>
  <si>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</si>
  <si>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</si>
  <si>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</si>
  <si>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</si>
  <si>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</si>
  <si>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</si>
  <si>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</si>
  <si>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</si>
  <si>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</si>
  <si>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</si>
  <si>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</si>
  <si>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</si>
  <si>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</si>
  <si>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</si>
  <si>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</si>
  <si>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</si>
  <si>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</si>
  <si>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</si>
  <si>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</si>
  <si>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</si>
  <si>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</si>
  <si>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</si>
  <si>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</si>
  <si>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</si>
  <si>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</si>
  <si>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</si>
  <si>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</si>
  <si>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</si>
  <si>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</si>
  <si>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</si>
  <si>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</si>
  <si>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</si>
  <si>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</si>
  <si>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</si>
  <si>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</si>
  <si>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</si>
  <si>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</si>
  <si>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</si>
  <si>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</si>
  <si>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</si>
  <si>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</si>
  <si>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</si>
  <si>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</si>
  <si>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</si>
  <si>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</si>
  <si>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</si>
  <si>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</si>
  <si>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</si>
  <si>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</si>
  <si>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</si>
  <si>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</si>
  <si>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</si>
  <si>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</si>
  <si>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</si>
  <si>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</si>
  <si>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</si>
  <si>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</si>
  <si>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</si>
  <si>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</si>
  <si>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</si>
  <si>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</si>
  <si>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</si>
  <si>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</si>
  <si>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</si>
  <si>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</si>
  <si>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</si>
  <si>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</si>
  <si>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</si>
  <si>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</si>
  <si>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</si>
  <si>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</si>
  <si>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</si>
  <si>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</si>
  <si>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</si>
  <si>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</si>
  <si>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</si>
  <si>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</si>
  <si>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</si>
  <si>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</si>
  <si>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</si>
  <si>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</si>
  <si>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</si>
  <si>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</si>
  <si>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</si>
  <si>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</si>
  <si>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</si>
  <si>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</si>
  <si>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</si>
  <si>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</si>
  <si>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</si>
  <si>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</si>
  <si>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</si>
  <si>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</si>
  <si>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</si>
  <si>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</si>
  <si>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</si>
  <si>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</si>
  <si>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</si>
  <si>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</si>
  <si>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</si>
  <si>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</si>
  <si>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</si>
  <si>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</si>
  <si>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</si>
  <si>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</si>
  <si>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</si>
  <si>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</si>
  <si>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</si>
  <si>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</si>
  <si>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</si>
  <si>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</si>
  <si>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</si>
  <si>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</si>
  <si>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</si>
  <si>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</si>
  <si>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</si>
  <si>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</si>
  <si>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</si>
  <si>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</si>
  <si>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</si>
  <si>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</si>
  <si>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</si>
  <si>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</si>
  <si>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</si>
  <si>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</si>
  <si>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</si>
  <si>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</si>
  <si>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</si>
  <si>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</si>
  <si>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</si>
  <si>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</si>
  <si>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</si>
  <si>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</si>
  <si>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</si>
  <si>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</si>
  <si>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</si>
  <si>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</si>
  <si>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</si>
  <si>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</si>
  <si>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</si>
  <si>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</si>
  <si>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</si>
  <si>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</si>
  <si>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</si>
  <si>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</si>
  <si>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</si>
  <si>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</si>
  <si>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</si>
  <si>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</si>
  <si>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</si>
  <si>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</si>
  <si>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</si>
  <si>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</si>
  <si>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</si>
  <si>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</si>
  <si>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</si>
  <si>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</si>
  <si>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</si>
  <si>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</si>
  <si>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</si>
  <si>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</si>
  <si>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</si>
  <si>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</si>
  <si>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</si>
  <si>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</si>
  <si>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</si>
  <si>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</si>
  <si>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</si>
  <si>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</si>
  <si>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</si>
  <si>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</si>
  <si>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</si>
  <si>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</si>
  <si>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</si>
  <si>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</si>
  <si>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</si>
  <si>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</si>
  <si>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</si>
  <si>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</si>
  <si>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</si>
  <si>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</si>
  <si>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</si>
  <si>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</si>
  <si>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</si>
  <si>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</si>
  <si>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</si>
  <si>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</si>
  <si>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</si>
  <si>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</si>
  <si>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</si>
  <si>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</si>
  <si>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</si>
  <si>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</si>
  <si>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</si>
  <si>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</si>
  <si>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</si>
  <si>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</si>
  <si>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</si>
  <si>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</si>
  <si>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</si>
  <si>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</si>
  <si>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</si>
  <si>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</si>
  <si>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</si>
  <si>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</si>
  <si>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</si>
  <si>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</si>
  <si>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</si>
  <si>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</si>
  <si>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</si>
  <si>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</si>
  <si>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</si>
  <si>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</si>
  <si>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</si>
  <si>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</si>
  <si>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</si>
  <si>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</si>
  <si>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</si>
  <si>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</si>
  <si>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</si>
  <si>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</si>
  <si>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</si>
  <si>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</si>
  <si>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</si>
  <si>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</si>
  <si>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</si>
  <si>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</si>
  <si>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</si>
  <si>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</si>
  <si>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</si>
  <si>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</si>
  <si>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</si>
  <si>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</si>
  <si>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</si>
  <si>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</si>
  <si>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</si>
  <si>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</si>
  <si>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</si>
  <si>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</si>
  <si>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</si>
  <si>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</si>
  <si>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</si>
  <si>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</si>
  <si>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</si>
  <si>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</si>
  <si>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</si>
  <si>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</si>
  <si>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</si>
  <si>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</si>
  <si>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</si>
  <si>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</si>
  <si>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</si>
  <si>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</si>
  <si>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</si>
  <si>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</si>
  <si>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</si>
  <si>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</si>
  <si>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</si>
  <si>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</si>
  <si>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</si>
  <si>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</si>
  <si>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</si>
  <si>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</si>
  <si>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</si>
  <si>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</si>
  <si>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</si>
  <si>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</si>
  <si>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</si>
  <si>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</si>
  <si>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</si>
  <si>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</si>
  <si>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</si>
  <si>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</si>
  <si>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</si>
  <si>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</si>
  <si>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</si>
  <si>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</si>
  <si>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</si>
  <si>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</si>
  <si>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</si>
  <si>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</si>
  <si>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</si>
  <si>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</si>
  <si>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</si>
  <si>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</si>
  <si>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</si>
  <si>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</si>
  <si>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</si>
  <si>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</si>
  <si>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</si>
  <si>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</si>
  <si>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</si>
  <si>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</si>
  <si>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</si>
  <si>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</si>
  <si>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</si>
  <si>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</si>
  <si>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</si>
  <si>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</si>
  <si>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</si>
  <si>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</si>
  <si>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</si>
  <si>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</si>
  <si>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</si>
  <si>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</si>
  <si>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</si>
  <si>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</si>
  <si>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</si>
  <si>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</si>
  <si>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</si>
  <si>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</si>
  <si>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</si>
  <si>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</si>
  <si>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</si>
  <si>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</si>
  <si>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</si>
  <si>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</si>
  <si>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</si>
  <si>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</si>
  <si>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</si>
  <si>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</si>
  <si>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</si>
  <si>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</si>
  <si>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</si>
  <si>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</si>
  <si>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</si>
  <si>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</si>
  <si>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</si>
  <si>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</si>
  <si>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</si>
  <si>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</si>
  <si>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</si>
  <si>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</si>
  <si>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</si>
  <si>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</si>
  <si>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</si>
  <si>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</si>
  <si>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</si>
  <si>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</si>
  <si>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</si>
  <si>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</si>
  <si>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</si>
  <si>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</si>
  <si>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</si>
  <si>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</si>
  <si>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</si>
  <si>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</si>
  <si>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</si>
  <si>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</si>
  <si>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</si>
  <si>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</si>
  <si>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</si>
  <si>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</si>
  <si>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</si>
  <si>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</si>
  <si>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</si>
  <si>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</si>
  <si>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</si>
  <si>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</si>
  <si>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</si>
  <si>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</si>
  <si>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</si>
  <si>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</si>
  <si>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</si>
  <si>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</si>
  <si>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</si>
  <si>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</si>
  <si>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</si>
  <si>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</si>
  <si>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</si>
  <si>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</si>
  <si>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</si>
  <si>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</si>
  <si>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</si>
  <si>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</si>
  <si>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</si>
  <si>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</si>
  <si>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</si>
  <si>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</si>
  <si>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</si>
  <si>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</si>
  <si>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</si>
  <si>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</si>
  <si>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</si>
  <si>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</si>
  <si>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</si>
  <si>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</si>
  <si>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</si>
  <si>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</si>
  <si>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</si>
  <si>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</si>
  <si>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</si>
  <si>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</si>
  <si>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</si>
  <si>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</si>
  <si>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</si>
  <si>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</si>
  <si>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</si>
  <si>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</si>
  <si>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</si>
  <si>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</si>
  <si>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</si>
  <si>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</si>
  <si>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</si>
  <si>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</si>
  <si>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</si>
  <si>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</si>
  <si>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</si>
  <si>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</si>
  <si>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</si>
  <si>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</si>
  <si>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</si>
  <si>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</si>
  <si>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</si>
  <si>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</si>
  <si>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</si>
  <si>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</si>
  <si>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</si>
  <si>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</si>
  <si>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</si>
  <si>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</si>
  <si>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</si>
  <si>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</si>
  <si>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</si>
  <si>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</si>
  <si>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</si>
  <si>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</si>
  <si>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</si>
  <si>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</si>
  <si>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</si>
  <si>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</si>
  <si>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</si>
  <si>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</si>
  <si>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</si>
  <si>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</si>
  <si>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</si>
  <si>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</si>
  <si>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</si>
  <si>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</si>
  <si>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</si>
  <si>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</si>
  <si>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</si>
  <si>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</si>
  <si>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</si>
  <si>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</si>
  <si>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</si>
  <si>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</si>
  <si>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</si>
  <si>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</si>
  <si>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</si>
  <si>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</si>
  <si>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</si>
  <si>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</si>
  <si>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</si>
  <si>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</si>
  <si>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</si>
  <si>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</si>
  <si>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</si>
  <si>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</si>
  <si>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</si>
  <si>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</si>
  <si>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</si>
  <si>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</si>
  <si>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</si>
  <si>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</si>
  <si>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</si>
  <si>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</si>
  <si>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</si>
  <si>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</si>
  <si>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</si>
  <si>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</si>
  <si>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</si>
  <si>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</si>
  <si>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</si>
  <si>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</si>
  <si>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</si>
  <si>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</si>
  <si>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</si>
  <si>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</si>
  <si>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</si>
  <si>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</si>
  <si>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</si>
  <si>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</si>
  <si>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</si>
  <si>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</si>
  <si>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</si>
  <si>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</si>
  <si>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</si>
  <si>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</si>
  <si>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</si>
  <si>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</si>
  <si>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</si>
  <si>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</si>
  <si>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</si>
  <si>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</si>
  <si>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</si>
  <si>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</si>
  <si>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</si>
  <si>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</si>
  <si>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</si>
  <si>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</si>
  <si>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</si>
  <si>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</si>
  <si>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</si>
  <si>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</si>
  <si>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</si>
  <si>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</si>
  <si>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</si>
  <si>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</si>
  <si>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</si>
  <si>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</si>
  <si>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</si>
  <si>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</si>
  <si>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</si>
  <si>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</si>
  <si>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</si>
  <si>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</si>
  <si>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</si>
  <si>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</si>
  <si>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</si>
  <si>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</si>
  <si>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</si>
  <si>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</si>
  <si>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</si>
  <si>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</si>
  <si>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</si>
  <si>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</si>
  <si>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</si>
  <si>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</si>
  <si>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</si>
  <si>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</si>
  <si>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</si>
  <si>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</si>
  <si>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</si>
  <si>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</si>
  <si>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</si>
  <si>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</si>
  <si>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</si>
  <si>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</si>
  <si>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</si>
  <si>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</si>
  <si>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</si>
  <si>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</si>
  <si>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</si>
  <si>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</si>
  <si>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</si>
  <si>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</si>
  <si>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</si>
  <si>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</si>
  <si>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</si>
  <si>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</si>
  <si>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</si>
  <si>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</si>
  <si>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</si>
  <si>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</si>
  <si>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</si>
  <si>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</si>
  <si>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</si>
  <si>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</si>
  <si>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</si>
  <si>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</si>
  <si>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</si>
  <si>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</si>
  <si>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</si>
  <si>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</si>
  <si>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</si>
  <si>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</si>
  <si>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</si>
  <si>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</si>
  <si>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</si>
  <si>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</si>
  <si>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</si>
  <si>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</si>
  <si>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</si>
  <si>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</si>
  <si>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</si>
  <si>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</si>
  <si>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</si>
  <si>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</si>
  <si>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</si>
  <si>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</si>
  <si>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</si>
  <si>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</si>
  <si>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</si>
  <si>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</si>
  <si>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</si>
  <si>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</si>
  <si>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</si>
  <si>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</si>
  <si>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</si>
  <si>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</si>
  <si>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</si>
  <si>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</si>
  <si>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</si>
  <si>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</si>
  <si>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</si>
  <si>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</si>
  <si>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</si>
  <si>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</si>
  <si>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</si>
  <si>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</si>
  <si>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</si>
  <si>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</si>
  <si>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</si>
  <si>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</si>
  <si>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</si>
  <si>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</si>
  <si>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</si>
  <si>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</si>
  <si>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</si>
  <si>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</si>
  <si>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</si>
  <si>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</si>
  <si>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</si>
  <si>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</si>
  <si>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</si>
  <si>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</si>
  <si>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</si>
  <si>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</si>
  <si>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</si>
  <si>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</si>
  <si>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</si>
  <si>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</si>
  <si>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</si>
  <si>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</si>
  <si>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</si>
  <si>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</si>
  <si>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</si>
  <si>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</si>
  <si>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</si>
  <si>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</si>
  <si>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</si>
  <si>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</si>
  <si>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</si>
  <si>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</si>
  <si>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</si>
  <si>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</si>
  <si>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</si>
  <si>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</si>
  <si>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</si>
  <si>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</si>
  <si>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</si>
  <si>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</si>
  <si>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</si>
  <si>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</si>
  <si>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</si>
  <si>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</si>
  <si>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</si>
  <si>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</si>
  <si>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</si>
  <si>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</si>
  <si>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</si>
  <si>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</si>
  <si>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</si>
  <si>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</si>
  <si>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</si>
  <si>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</si>
  <si>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</si>
  <si>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</si>
  <si>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</si>
  <si>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</si>
  <si>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</si>
  <si>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</si>
  <si>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</si>
  <si>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</si>
  <si>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</si>
  <si>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</si>
  <si>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</si>
  <si>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</si>
  <si>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</si>
  <si>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</si>
  <si>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</si>
  <si>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</si>
  <si>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</si>
  <si>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</si>
  <si>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</si>
  <si>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</si>
  <si>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</si>
  <si>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</si>
  <si>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</si>
  <si>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</si>
  <si>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</si>
  <si>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</si>
  <si>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</si>
  <si>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</si>
  <si>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</si>
  <si>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</si>
  <si>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</si>
  <si>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</si>
  <si>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</si>
  <si>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</si>
  <si>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</si>
  <si>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</si>
  <si>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</si>
  <si>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</si>
  <si>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</si>
  <si>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</si>
  <si>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</si>
  <si>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</si>
  <si>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</si>
  <si>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</si>
  <si>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</si>
  <si>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</si>
  <si>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</si>
  <si>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</si>
  <si>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</si>
  <si>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</si>
  <si>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</si>
  <si>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</si>
  <si>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</si>
  <si>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</si>
  <si>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</si>
  <si>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</si>
  <si>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</si>
  <si>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</si>
  <si>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</si>
  <si>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</si>
  <si>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</si>
  <si>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</si>
  <si>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</si>
  <si>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</si>
  <si>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</si>
  <si>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</si>
  <si>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</si>
  <si>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</si>
  <si>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</si>
  <si>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</si>
  <si>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</si>
  <si>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</si>
  <si>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</si>
  <si>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</si>
  <si>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</si>
  <si>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</si>
  <si>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</si>
  <si>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</si>
  <si>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</si>
  <si>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</si>
  <si>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</si>
  <si>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</si>
  <si>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</si>
  <si>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</si>
  <si>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</si>
  <si>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</si>
  <si>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</si>
  <si>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</si>
  <si>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</si>
  <si>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</si>
  <si>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</si>
  <si>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</si>
  <si>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</si>
  <si>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</si>
  <si>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</si>
  <si>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</si>
  <si>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</si>
  <si>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</si>
  <si>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</si>
  <si>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</si>
  <si>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</si>
  <si>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</si>
  <si>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</si>
  <si>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</si>
  <si>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</si>
  <si>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</si>
  <si>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</si>
  <si>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</si>
  <si>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</si>
  <si>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</si>
  <si>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</si>
  <si>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</si>
  <si>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</si>
  <si>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</si>
  <si>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</si>
  <si>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</si>
  <si>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</si>
  <si>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</si>
  <si>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</si>
  <si>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</si>
  <si>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</si>
  <si>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</si>
  <si>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</si>
  <si>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</si>
  <si>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</si>
  <si>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</si>
  <si>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</si>
  <si>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</si>
  <si>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</si>
  <si>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</si>
  <si>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</si>
  <si>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</si>
  <si>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</si>
  <si>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</si>
  <si>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</si>
  <si>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</si>
  <si>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</si>
  <si>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</si>
  <si>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</si>
  <si>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</si>
  <si>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</si>
  <si>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</si>
  <si>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</si>
  <si>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</si>
  <si>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</si>
  <si>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</si>
  <si>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</si>
  <si>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</si>
  <si>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</si>
  <si>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</si>
  <si>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</si>
  <si>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</si>
  <si>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</si>
  <si>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</si>
  <si>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</si>
  <si>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</si>
  <si>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</si>
  <si>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</si>
  <si>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</si>
  <si>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</si>
  <si>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</si>
  <si>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</si>
  <si>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</si>
  <si>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</si>
  <si>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</si>
  <si>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</si>
  <si>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</si>
  <si>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</si>
  <si>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</si>
  <si>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</si>
  <si>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</si>
  <si>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</si>
  <si>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</si>
  <si>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</si>
  <si>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</si>
  <si>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</si>
  <si>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</si>
  <si>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</si>
  <si>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</si>
  <si>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</si>
  <si>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</si>
  <si>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</si>
  <si>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</si>
  <si>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</si>
  <si>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</si>
  <si>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</si>
  <si>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</si>
  <si>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</si>
  <si>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</si>
  <si>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</si>
  <si>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</si>
  <si>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</si>
  <si>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</si>
  <si>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</si>
  <si>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</si>
  <si>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</si>
  <si>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</si>
  <si>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</si>
  <si>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</si>
  <si>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</si>
  <si>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</si>
  <si>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</si>
  <si>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</si>
  <si>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</si>
  <si>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</si>
  <si>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</si>
  <si>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</si>
  <si>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</si>
  <si>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</si>
  <si>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</si>
  <si>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</si>
  <si>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</si>
  <si>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</si>
  <si>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</si>
  <si>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</si>
  <si>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</si>
  <si>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</si>
  <si>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</si>
  <si>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</si>
  <si>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</si>
  <si>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</si>
  <si>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</si>
  <si>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</si>
  <si>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</si>
  <si>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</si>
  <si>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</si>
  <si>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</si>
  <si>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</si>
  <si>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</si>
  <si>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</si>
  <si>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</si>
  <si>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</si>
  <si>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</si>
  <si>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</si>
  <si>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</si>
  <si>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</si>
  <si>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</si>
  <si>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</si>
  <si>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</si>
  <si>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</si>
  <si>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</si>
  <si>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</si>
  <si>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</si>
  <si>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</si>
  <si>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</si>
  <si>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</si>
  <si>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</si>
  <si>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</si>
  <si>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</si>
  <si>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</si>
  <si>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</si>
  <si>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</si>
  <si>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</si>
  <si>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</si>
  <si>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</si>
  <si>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</si>
  <si>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</si>
  <si>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</si>
  <si>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</si>
  <si>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</si>
  <si>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</si>
  <si>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</si>
  <si>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</si>
  <si>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</si>
  <si>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</si>
  <si>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</si>
  <si>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</si>
  <si>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</si>
  <si>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</si>
  <si>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</si>
  <si>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</si>
  <si>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</si>
  <si>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</si>
  <si>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</si>
  <si>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</si>
  <si>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</si>
  <si>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</si>
  <si>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</si>
  <si>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</si>
  <si>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</si>
  <si>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</si>
  <si>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</si>
  <si>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</si>
  <si>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</si>
  <si>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</si>
  <si>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</si>
  <si>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</si>
  <si>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</si>
  <si>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</si>
  <si>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</si>
  <si>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</si>
  <si>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</si>
  <si>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</si>
  <si>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</si>
  <si>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</si>
  <si>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</si>
  <si>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</si>
  <si>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</si>
  <si>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</si>
  <si>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</si>
  <si>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</si>
  <si>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</si>
  <si>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</si>
  <si>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</si>
  <si>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</si>
  <si>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</si>
  <si>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</si>
  <si>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</si>
  <si>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</si>
  <si>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</si>
  <si>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</si>
  <si>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</si>
  <si>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</si>
  <si>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</si>
  <si>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</si>
  <si>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</si>
  <si>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</si>
  <si>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</si>
  <si>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</si>
  <si>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</si>
  <si>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</si>
  <si>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</si>
  <si>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</si>
  <si>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</si>
  <si>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</si>
  <si>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</si>
  <si>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</si>
  <si>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</si>
  <si>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</si>
  <si>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</si>
  <si>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</si>
  <si>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</si>
  <si>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</si>
  <si>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</si>
  <si>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</si>
  <si>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</si>
  <si>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</si>
  <si>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</si>
  <si>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</si>
  <si>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</si>
  <si>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</si>
  <si>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</si>
  <si>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</si>
  <si>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</si>
  <si>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</si>
  <si>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</si>
  <si>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</si>
  <si>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</si>
  <si>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</si>
  <si>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</si>
  <si>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</si>
  <si>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</si>
  <si>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</si>
  <si>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</si>
  <si>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</si>
  <si>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</si>
  <si>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</si>
  <si>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</si>
  <si>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</si>
  <si>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</si>
  <si>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</si>
  <si>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</si>
  <si>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</si>
  <si>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</si>
  <si>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</si>
  <si>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</si>
  <si>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</si>
  <si>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</si>
  <si>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</si>
  <si>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</si>
  <si>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</si>
  <si>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</si>
  <si>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</si>
  <si>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</si>
  <si>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</si>
  <si>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</si>
  <si>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</si>
  <si>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</si>
  <si>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</si>
  <si>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</si>
  <si>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</si>
  <si>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</si>
  <si>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</si>
  <si>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</si>
  <si>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</si>
  <si>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</si>
  <si>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</si>
  <si>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</si>
  <si>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</si>
  <si>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</si>
  <si>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</si>
  <si>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</si>
  <si>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</si>
  <si>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</si>
  <si>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</si>
  <si>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</si>
  <si>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</si>
  <si>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</si>
  <si>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</si>
  <si>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</si>
  <si>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</si>
  <si>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</si>
  <si>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</si>
  <si>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</si>
  <si>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</si>
  <si>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</si>
  <si>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</si>
  <si>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</si>
  <si>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</si>
  <si>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</si>
  <si>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</si>
  <si>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</si>
  <si>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</si>
  <si>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</si>
  <si>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</si>
  <si>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</si>
  <si>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</si>
  <si>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</si>
  <si>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</si>
  <si>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</si>
  <si>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</si>
  <si>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</si>
  <si>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</si>
  <si>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</si>
  <si>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</si>
  <si>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</si>
  <si>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</si>
  <si>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</si>
  <si>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</si>
  <si>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</si>
  <si>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</si>
  <si>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</si>
  <si>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</si>
  <si>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</si>
  <si>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</si>
  <si>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</si>
  <si>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</si>
  <si>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</si>
  <si>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</si>
  <si>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</si>
  <si>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</si>
  <si>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</si>
  <si>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</si>
  <si>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</si>
  <si>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</si>
  <si>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</si>
  <si>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</si>
  <si>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</si>
  <si>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</si>
  <si>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</si>
  <si>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</si>
  <si>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</si>
  <si>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</si>
  <si>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</si>
  <si>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</si>
  <si>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</si>
  <si>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</si>
  <si>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</si>
  <si>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</si>
  <si>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</si>
  <si>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</si>
  <si>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</si>
  <si>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</si>
  <si>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</si>
  <si>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</si>
  <si>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</si>
  <si>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</si>
  <si>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</si>
  <si>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</si>
  <si>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</si>
  <si>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</si>
  <si>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</si>
  <si>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</si>
  <si>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</si>
  <si>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</si>
  <si>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</si>
  <si>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</si>
  <si>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</si>
  <si>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</si>
  <si>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</si>
  <si>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</si>
  <si>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</si>
  <si>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</si>
  <si>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</si>
  <si>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</si>
  <si>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</si>
  <si>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</si>
  <si>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</si>
  <si>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</si>
  <si>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</si>
  <si>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</si>
  <si>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</si>
  <si>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</si>
  <si>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</si>
  <si>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</si>
  <si>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</si>
  <si>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</si>
  <si>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</si>
  <si>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</si>
  <si>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</si>
  <si>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</si>
  <si>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</si>
  <si>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</si>
  <si>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</si>
  <si>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</si>
  <si>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</si>
  <si>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</si>
  <si>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</si>
  <si>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</si>
  <si>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</si>
  <si>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</si>
  <si>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</si>
  <si>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</si>
  <si>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</si>
  <si>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</si>
  <si>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</si>
  <si>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</si>
  <si>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</si>
  <si>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</si>
  <si>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</si>
  <si>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</si>
  <si>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</si>
  <si>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</si>
  <si>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</si>
  <si>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</si>
  <si>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</si>
  <si>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</si>
  <si>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</si>
  <si>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</si>
  <si>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</si>
  <si>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</si>
  <si>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</si>
  <si>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</si>
  <si>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</si>
  <si>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</si>
  <si>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</si>
  <si>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</si>
  <si>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</si>
  <si>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</si>
  <si>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</si>
  <si>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</si>
  <si>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</si>
  <si>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</si>
  <si>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</si>
  <si>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</si>
  <si>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</si>
  <si>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</si>
  <si>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</si>
  <si>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</si>
  <si>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</si>
  <si>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</si>
  <si>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</si>
  <si>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</si>
  <si>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</si>
  <si>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</si>
  <si>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</si>
  <si>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</si>
  <si>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</si>
  <si>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</si>
  <si>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</si>
  <si>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</si>
  <si>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</si>
  <si>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</si>
  <si>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</si>
  <si>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</si>
  <si>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</si>
  <si>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</si>
  <si>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</si>
  <si>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</si>
  <si>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</si>
  <si>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</si>
  <si>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</si>
  <si>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</si>
  <si>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</si>
  <si>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</si>
  <si>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</si>
  <si>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</si>
  <si>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</si>
  <si>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</si>
  <si>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</si>
  <si>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</si>
  <si>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</si>
  <si>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</si>
  <si>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</si>
  <si>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</si>
  <si>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</si>
  <si>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</si>
  <si>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</si>
  <si>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</si>
  <si>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</si>
  <si>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</si>
  <si>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</si>
  <si>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</si>
  <si>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</si>
  <si>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</si>
  <si>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</si>
  <si>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</si>
  <si>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</si>
  <si>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</si>
  <si>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</si>
  <si>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</si>
  <si>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</si>
  <si>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</si>
  <si>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</si>
  <si>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</si>
  <si>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</si>
  <si>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</si>
  <si>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</si>
  <si>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</si>
  <si>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</si>
  <si>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</si>
  <si>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</si>
  <si>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</si>
  <si>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</si>
  <si>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</si>
  <si>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</si>
  <si>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</si>
  <si>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</si>
  <si>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</si>
  <si>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</si>
  <si>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</si>
  <si>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</si>
  <si>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</si>
  <si>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</si>
  <si>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</si>
  <si>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</si>
  <si>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</si>
  <si>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</si>
  <si>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</si>
  <si>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</si>
  <si>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</si>
  <si>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</si>
  <si>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</si>
  <si>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</si>
  <si>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</si>
  <si>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</si>
  <si>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</si>
  <si>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</si>
  <si>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</si>
  <si>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</si>
  <si>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</si>
  <si>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</si>
  <si>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</si>
  <si>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</si>
  <si>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</si>
  <si>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</si>
  <si>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</si>
  <si>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</si>
  <si>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</si>
  <si>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</si>
  <si>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</si>
  <si>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</si>
  <si>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</si>
  <si>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</si>
  <si>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</si>
  <si>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</si>
  <si>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</si>
  <si>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</si>
  <si>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</si>
  <si>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</si>
  <si>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</si>
  <si>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</si>
  <si>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</si>
  <si>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</si>
  <si>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</si>
  <si>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</si>
  <si>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</si>
  <si>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</si>
  <si>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</si>
  <si>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</si>
  <si>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</si>
  <si>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</si>
  <si>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</si>
  <si>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</si>
  <si>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</si>
  <si>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</si>
  <si>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</si>
  <si>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</si>
  <si>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</si>
  <si>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</si>
  <si>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</si>
  <si>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</si>
  <si>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</si>
  <si>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</si>
  <si>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</si>
  <si>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</si>
  <si>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</si>
  <si>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</si>
  <si>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</si>
  <si>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</si>
  <si>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</si>
  <si>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</si>
  <si>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</si>
  <si>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</si>
  <si>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</si>
  <si>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</si>
  <si>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</si>
  <si>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</si>
  <si>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</si>
  <si>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</si>
  <si>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</si>
  <si>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</si>
  <si>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</si>
  <si>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</si>
  <si>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</si>
  <si>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</si>
  <si>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</si>
  <si>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</si>
  <si>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</si>
  <si>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</si>
  <si>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</si>
  <si>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</si>
  <si>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</si>
  <si>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</si>
  <si>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</si>
  <si>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</si>
  <si>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</si>
  <si>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</si>
  <si>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</si>
  <si>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</si>
  <si>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</si>
  <si>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</si>
  <si>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</si>
  <si>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</si>
  <si>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</si>
  <si>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</si>
  <si>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</si>
  <si>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</si>
  <si>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</si>
  <si>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</si>
  <si>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</si>
  <si>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</si>
  <si>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</si>
  <si>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</si>
  <si>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</si>
  <si>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</si>
  <si>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</si>
  <si>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</si>
  <si>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</si>
  <si>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</si>
  <si>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</si>
  <si>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</si>
  <si>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</si>
  <si>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</si>
  <si>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</si>
  <si>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</si>
  <si>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</si>
  <si>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</si>
  <si>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</si>
  <si>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</si>
  <si>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</si>
  <si>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</si>
  <si>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</si>
  <si>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</si>
  <si>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</si>
  <si>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</si>
  <si>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</si>
  <si>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</si>
  <si>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</si>
  <si>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</si>
  <si>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</si>
  <si>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</si>
  <si>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</si>
  <si>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</si>
  <si>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</si>
  <si>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</si>
  <si>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</si>
  <si>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</si>
  <si>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</si>
  <si>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</si>
  <si>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</si>
  <si>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</si>
  <si>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</si>
  <si>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</si>
  <si>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</si>
  <si>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</si>
  <si>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</si>
  <si>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</si>
  <si>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</si>
  <si>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</si>
  <si>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</si>
  <si>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</si>
  <si>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</si>
  <si>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</si>
  <si>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</si>
  <si>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</si>
  <si>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</si>
  <si>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</si>
  <si>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</si>
  <si>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</si>
  <si>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</si>
  <si>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</si>
  <si>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</si>
  <si>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</si>
  <si>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</si>
  <si>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</si>
  <si>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</si>
  <si>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</si>
  <si>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</si>
  <si>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</si>
  <si>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</si>
  <si>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</si>
  <si>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</si>
  <si>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</si>
  <si>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</si>
  <si>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</si>
  <si>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</si>
  <si>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</si>
  <si>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</si>
  <si>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</si>
  <si>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</si>
  <si>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</si>
  <si>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</si>
  <si>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</si>
  <si>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</si>
  <si>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</si>
  <si>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</si>
  <si>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</si>
  <si>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</si>
  <si>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</si>
  <si>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</si>
  <si>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</si>
  <si>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</si>
  <si>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</si>
  <si>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</si>
  <si>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</si>
  <si>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</si>
  <si>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</si>
  <si>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</si>
  <si>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</si>
  <si>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</si>
  <si>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</si>
  <si>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</si>
  <si>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</si>
  <si>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</si>
  <si>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</si>
  <si>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</si>
  <si>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</si>
  <si>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</si>
  <si>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</si>
  <si>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</si>
  <si>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</si>
  <si>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</si>
  <si>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</si>
  <si>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</si>
  <si>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</si>
  <si>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</si>
  <si>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</si>
  <si>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</si>
  <si>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</si>
  <si>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</si>
  <si>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</si>
  <si>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</si>
  <si>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</si>
  <si>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</si>
  <si>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</si>
  <si>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</si>
  <si>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</si>
  <si>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</si>
  <si>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</si>
  <si>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</si>
  <si>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</si>
  <si>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</si>
  <si>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</si>
  <si>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</si>
  <si>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</si>
  <si>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</si>
  <si>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</si>
  <si>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</si>
  <si>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</si>
  <si>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</si>
  <si>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</si>
  <si>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</si>
  <si>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</si>
  <si>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</si>
  <si>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</si>
  <si>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</si>
  <si>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</si>
  <si>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</si>
  <si>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</si>
  <si>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</si>
  <si>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</si>
  <si>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</si>
  <si>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</si>
  <si>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</si>
  <si>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</si>
  <si>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</si>
  <si>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</si>
  <si>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</si>
  <si>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</si>
  <si>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</si>
  <si>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</si>
  <si>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</si>
  <si>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</si>
  <si>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</si>
  <si>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</si>
  <si>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</si>
  <si>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</si>
  <si>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</si>
  <si>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</si>
  <si>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</si>
  <si>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</si>
  <si>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</si>
  <si>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</si>
  <si>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</si>
  <si>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</si>
  <si>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</si>
  <si>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</si>
  <si>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</si>
  <si>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</si>
  <si>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</si>
  <si>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</si>
  <si>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</si>
  <si>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</si>
  <si>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</si>
  <si>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</si>
  <si>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</si>
  <si>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</si>
  <si>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</si>
  <si>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</si>
  <si>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</si>
  <si>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</si>
  <si>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</si>
  <si>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</si>
  <si>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</si>
  <si>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</si>
  <si>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</si>
  <si>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</si>
  <si>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</si>
  <si>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</si>
  <si>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</si>
  <si>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</si>
  <si>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</si>
  <si>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</si>
  <si>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</si>
  <si>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</si>
  <si>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</si>
  <si>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</si>
  <si>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</si>
  <si>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</si>
  <si>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</si>
  <si>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</si>
  <si>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</si>
  <si>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</si>
  <si>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</si>
  <si>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</si>
  <si>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</si>
  <si>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</si>
  <si>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</si>
  <si>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</si>
  <si>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</si>
  <si>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</si>
  <si>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</si>
  <si>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</si>
  <si>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</si>
  <si>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</si>
  <si>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</si>
  <si>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</si>
  <si>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</si>
  <si>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</si>
  <si>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</si>
  <si>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</si>
  <si>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</si>
  <si>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</si>
  <si>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</si>
  <si>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</si>
  <si>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</si>
  <si>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</si>
  <si>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</si>
  <si>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</si>
  <si>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</si>
  <si>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</si>
  <si>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</si>
  <si>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</si>
  <si>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</si>
  <si>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</si>
  <si>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</si>
  <si>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</si>
  <si>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</si>
  <si>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</si>
  <si>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</si>
  <si>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</si>
  <si>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</si>
  <si>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</si>
  <si>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</si>
  <si>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</si>
  <si>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</si>
  <si>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</si>
  <si>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</si>
  <si>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</si>
  <si>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</si>
  <si>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</si>
  <si>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</si>
  <si>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</si>
  <si>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</si>
  <si>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</si>
  <si>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</si>
  <si>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</si>
  <si>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</si>
  <si>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</si>
  <si>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</si>
  <si>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</si>
  <si>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</si>
  <si>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</si>
  <si>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</si>
  <si>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</si>
  <si>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</si>
  <si>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</si>
  <si>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</si>
  <si>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</si>
  <si>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</si>
  <si>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</si>
  <si>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</si>
  <si>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</si>
  <si>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</si>
  <si>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</si>
  <si>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</si>
  <si>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</si>
  <si>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</si>
  <si>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</si>
  <si>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</si>
  <si>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</si>
  <si>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</si>
  <si>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</si>
  <si>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</si>
  <si>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</si>
  <si>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</si>
  <si>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</si>
  <si>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</si>
  <si>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</si>
  <si>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</si>
  <si>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</si>
  <si>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</si>
  <si>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</si>
  <si>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</si>
  <si>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</si>
  <si>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</si>
  <si>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</si>
  <si>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</si>
  <si>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</si>
  <si>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</si>
  <si>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</si>
  <si>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</si>
  <si>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</si>
  <si>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</si>
  <si>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</si>
  <si>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</si>
  <si>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</si>
  <si>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</si>
  <si>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</si>
  <si>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</si>
  <si>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</si>
  <si>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</si>
  <si>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</si>
  <si>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</si>
  <si>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</si>
  <si>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</si>
  <si>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</si>
  <si>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</si>
  <si>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</si>
  <si>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</si>
  <si>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</si>
  <si>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</si>
  <si>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</si>
  <si>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</si>
  <si>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</si>
  <si>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</si>
  <si>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</si>
  <si>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</si>
  <si>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</si>
  <si>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</si>
  <si>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</si>
  <si>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</si>
  <si>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</si>
  <si>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</si>
  <si>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</si>
  <si>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</si>
  <si>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</si>
  <si>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</si>
  <si>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</si>
  <si>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</si>
  <si>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</si>
  <si>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</si>
  <si>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</si>
  <si>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</si>
  <si>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</si>
  <si>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</si>
  <si>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</si>
  <si>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</si>
  <si>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</si>
  <si>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</si>
  <si>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</si>
  <si>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</si>
  <si>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</si>
  <si>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</si>
  <si>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</si>
  <si>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</si>
  <si>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</si>
  <si>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</si>
  <si>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</si>
  <si>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</si>
  <si>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</si>
  <si>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</si>
  <si>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</si>
  <si>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</si>
  <si>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</si>
  <si>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</si>
  <si>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</si>
  <si>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</si>
  <si>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</si>
  <si>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</si>
  <si>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</si>
  <si>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</si>
  <si>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</si>
  <si>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</si>
  <si>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</si>
  <si>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</si>
  <si>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</si>
  <si>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</si>
  <si>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</si>
  <si>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</si>
  <si>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</si>
  <si>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</si>
  <si>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</si>
  <si>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</si>
  <si>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</si>
  <si>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</si>
  <si>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</si>
  <si>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</si>
  <si>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</si>
  <si>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</si>
  <si>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</si>
  <si>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</si>
  <si>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</si>
  <si>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</si>
  <si>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</si>
  <si>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</si>
  <si>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</si>
  <si>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</si>
  <si>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</si>
  <si>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</si>
  <si>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</si>
  <si>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</si>
  <si>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</si>
  <si>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</si>
  <si>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</si>
  <si>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</si>
  <si>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</si>
  <si>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</si>
  <si>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</si>
  <si>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</si>
  <si>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</si>
  <si>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</si>
  <si>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</si>
  <si>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</si>
  <si>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</si>
  <si>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</si>
  <si>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</si>
  <si>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</si>
  <si>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</si>
  <si>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</si>
  <si>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</si>
  <si>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</si>
  <si>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</si>
  <si>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</si>
  <si>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</si>
  <si>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</si>
  <si>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</si>
  <si>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</si>
  <si>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</si>
  <si>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</si>
  <si>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</si>
  <si>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</si>
  <si>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</si>
  <si>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</si>
  <si>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</si>
  <si>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</si>
  <si>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</si>
  <si>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</si>
  <si>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</si>
  <si>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</si>
  <si>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</si>
  <si>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</si>
  <si>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</si>
  <si>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</si>
  <si>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</si>
  <si>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</si>
  <si>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</si>
  <si>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</si>
  <si>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</si>
  <si>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</si>
  <si>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</si>
  <si>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</si>
  <si>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</si>
  <si>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</si>
  <si>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</si>
  <si>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</si>
  <si>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</si>
  <si>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</si>
  <si>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</si>
  <si>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</si>
  <si>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</si>
  <si>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</si>
  <si>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</si>
  <si>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</si>
  <si>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</si>
  <si>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</si>
  <si>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</si>
  <si>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</si>
  <si>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</si>
  <si>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</si>
  <si>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</si>
  <si>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</si>
  <si>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</si>
  <si>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</si>
  <si>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</si>
  <si>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</si>
  <si>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</si>
  <si>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</si>
  <si>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</si>
  <si>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</si>
  <si>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</si>
  <si>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</si>
  <si>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</si>
  <si>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</si>
  <si>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</si>
  <si>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</si>
  <si>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</si>
  <si>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</si>
  <si>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</si>
  <si>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</si>
  <si>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</si>
  <si>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</si>
  <si>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</si>
  <si>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</si>
  <si>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</si>
  <si>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</si>
  <si>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</si>
  <si>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</si>
  <si>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</si>
  <si>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</si>
  <si>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</si>
  <si>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</si>
  <si>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</si>
  <si>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</si>
  <si>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</si>
  <si>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</si>
  <si>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</si>
  <si>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</si>
  <si>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</si>
  <si>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</si>
  <si>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</si>
  <si>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</si>
  <si>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</si>
  <si>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</si>
  <si>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</si>
  <si>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</si>
  <si>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</si>
  <si>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</si>
  <si>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</si>
  <si>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</si>
  <si>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</si>
  <si>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</si>
  <si>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</si>
  <si>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</si>
  <si>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</si>
  <si>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</si>
  <si>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</si>
  <si>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</si>
  <si>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</si>
  <si>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</si>
  <si>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</si>
  <si>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</si>
  <si>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</si>
  <si>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</si>
  <si>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</si>
  <si>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</si>
  <si>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</si>
  <si>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</si>
  <si>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</si>
  <si>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</si>
  <si>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</si>
  <si>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</si>
  <si>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</si>
  <si>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</si>
  <si>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</si>
  <si>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</si>
  <si>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</si>
  <si>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</si>
  <si>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</si>
  <si>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</si>
  <si>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</si>
  <si>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</si>
  <si>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</si>
  <si>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</si>
  <si>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</si>
  <si>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</si>
  <si>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</si>
  <si>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</si>
  <si>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</si>
  <si>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</si>
  <si>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</si>
  <si>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</si>
  <si>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</si>
  <si>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</si>
  <si>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</si>
  <si>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</si>
  <si>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</si>
  <si>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</si>
  <si>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</si>
  <si>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</si>
  <si>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</si>
  <si>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</si>
  <si>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</si>
  <si>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</si>
  <si>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</si>
  <si>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</si>
  <si>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</si>
  <si>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</si>
  <si>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</si>
  <si>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</si>
  <si>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</si>
  <si>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</si>
  <si>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</si>
  <si>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</si>
  <si>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</si>
  <si>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</si>
  <si>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</si>
  <si>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</si>
  <si>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</si>
  <si>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</si>
  <si>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</si>
  <si>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</si>
  <si>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</si>
  <si>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</si>
  <si>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</si>
  <si>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</si>
  <si>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</si>
  <si>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</si>
  <si>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</si>
  <si>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</si>
  <si>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</si>
  <si>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</si>
  <si>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</si>
  <si>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</si>
  <si>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</si>
  <si>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</si>
  <si>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</si>
  <si>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</si>
  <si>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</si>
  <si>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</si>
  <si>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</si>
  <si>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</si>
  <si>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</si>
  <si>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</si>
  <si>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</si>
  <si>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</si>
  <si>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</si>
  <si>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</si>
  <si>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</si>
  <si>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</si>
  <si>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</si>
  <si>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</si>
  <si>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</si>
  <si>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</si>
  <si>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</si>
  <si>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</si>
  <si>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</si>
  <si>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</si>
  <si>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</si>
  <si>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</si>
  <si>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</si>
  <si>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</si>
  <si>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</si>
  <si>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</si>
  <si>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</si>
  <si>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</si>
  <si>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</si>
  <si>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</si>
  <si>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</si>
  <si>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</si>
  <si>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</si>
  <si>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</si>
  <si>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</si>
  <si>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</si>
  <si>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</si>
  <si>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</si>
  <si>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</si>
  <si>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</si>
  <si>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</si>
  <si>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</si>
  <si>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</si>
  <si>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</si>
  <si>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</si>
  <si>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</si>
  <si>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</si>
  <si>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</si>
  <si>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</si>
  <si>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</si>
  <si>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</si>
  <si>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</si>
  <si>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</si>
  <si>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</si>
  <si>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</si>
  <si>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</si>
  <si>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</si>
  <si>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</si>
  <si>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</si>
  <si>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</si>
  <si>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</si>
  <si>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</si>
  <si>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</si>
  <si>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</si>
  <si>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</si>
  <si>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</si>
  <si>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</si>
  <si>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</si>
  <si>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</si>
  <si>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</si>
  <si>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</si>
  <si>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</si>
  <si>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</si>
  <si>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</si>
  <si>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</si>
  <si>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</si>
  <si>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</si>
  <si>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</si>
  <si>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</si>
  <si>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</si>
  <si>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</si>
  <si>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</si>
  <si>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</si>
  <si>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</si>
  <si>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</si>
  <si>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</si>
  <si>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</si>
  <si>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</si>
  <si>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</si>
  <si>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</si>
  <si>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</si>
  <si>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</si>
  <si>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</si>
  <si>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</si>
  <si>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</si>
  <si>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</si>
  <si>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</si>
  <si>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</si>
  <si>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</si>
  <si>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</si>
  <si>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</si>
  <si>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</si>
  <si>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</si>
  <si>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</si>
  <si>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</si>
  <si>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</si>
  <si>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</si>
  <si>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</si>
  <si>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</si>
  <si>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</si>
  <si>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</si>
  <si>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</si>
  <si>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</si>
  <si>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</si>
  <si>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</si>
  <si>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</si>
  <si>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</si>
  <si>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</si>
  <si>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</si>
  <si>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</si>
  <si>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</si>
  <si>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</si>
  <si>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</si>
  <si>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</si>
  <si>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</si>
  <si>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</si>
  <si>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</si>
  <si>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</si>
  <si>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</si>
  <si>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</si>
  <si>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</si>
  <si>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</si>
  <si>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</si>
  <si>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</si>
  <si>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</si>
  <si>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</si>
  <si>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</si>
  <si>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</si>
  <si>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</si>
  <si>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</si>
  <si>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</si>
  <si>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</si>
  <si>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</si>
  <si>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</si>
  <si>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</si>
  <si>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</si>
  <si>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</si>
  <si>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</si>
  <si>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</si>
  <si>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</si>
  <si>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</si>
  <si>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</si>
  <si>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</si>
  <si>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</si>
  <si>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</si>
  <si>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</si>
  <si>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</si>
  <si>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</si>
  <si>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</si>
  <si>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</si>
  <si>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</si>
  <si>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</si>
  <si>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</si>
  <si>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</si>
  <si>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</si>
  <si>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</si>
  <si>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</si>
  <si>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</si>
  <si>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</si>
  <si>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</si>
  <si>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</si>
  <si>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</si>
  <si>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</si>
  <si>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</si>
  <si>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</si>
  <si>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</si>
  <si>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</si>
  <si>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</si>
  <si>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</si>
  <si>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</si>
  <si>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</si>
  <si>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</si>
  <si>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</si>
  <si>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</si>
  <si>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</si>
  <si>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</si>
  <si>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</si>
  <si>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</si>
  <si>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</si>
  <si>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</si>
  <si>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</si>
  <si>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</si>
  <si>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</si>
  <si>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</si>
  <si>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</si>
  <si>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</si>
  <si>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</si>
  <si>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</si>
  <si>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</si>
  <si>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</si>
  <si>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</si>
  <si>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</si>
  <si>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</si>
  <si>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</si>
  <si>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</si>
  <si>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</si>
  <si>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</si>
  <si>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</si>
  <si>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</si>
  <si>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</si>
  <si>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</si>
  <si>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</si>
  <si>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</si>
  <si>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</si>
  <si>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</si>
  <si>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</si>
  <si>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</si>
  <si>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</si>
  <si>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</si>
  <si>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</si>
  <si>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</si>
  <si>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</si>
  <si>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</si>
  <si>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</si>
  <si>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</si>
  <si>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</si>
  <si>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</si>
  <si>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</si>
  <si>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</si>
  <si>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</si>
  <si>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</si>
  <si>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</si>
  <si>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</si>
  <si>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</si>
  <si>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</si>
  <si>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</si>
  <si>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</si>
  <si>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</si>
  <si>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</si>
  <si>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</si>
  <si>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</si>
  <si>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</si>
  <si>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</si>
  <si>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</si>
  <si>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</si>
  <si>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</si>
  <si>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</si>
  <si>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</si>
  <si>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</si>
  <si>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</si>
  <si>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</si>
  <si>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</si>
  <si>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</si>
  <si>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</si>
  <si>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</si>
  <si>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</si>
  <si>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</si>
  <si>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</si>
  <si>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</si>
  <si>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</si>
  <si>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</si>
  <si>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</si>
  <si>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</si>
  <si>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</si>
  <si>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</si>
  <si>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</si>
  <si>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</si>
  <si>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</si>
  <si>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</si>
  <si>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</si>
  <si>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</si>
  <si>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</si>
  <si>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</si>
  <si>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</si>
  <si>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</si>
  <si>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</si>
  <si>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</si>
  <si>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</si>
  <si>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</si>
  <si>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</si>
  <si>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</si>
  <si>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</si>
  <si>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</si>
  <si>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</si>
  <si>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</si>
  <si>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</si>
  <si>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</si>
  <si>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</si>
  <si>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</si>
  <si>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</si>
  <si>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</si>
  <si>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</si>
  <si>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</si>
  <si>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</si>
  <si>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</si>
  <si>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</si>
  <si>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</si>
  <si>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</si>
  <si>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</si>
  <si>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</si>
  <si>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</si>
  <si>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</si>
  <si>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</si>
  <si>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</si>
  <si>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</si>
  <si>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</si>
  <si>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</si>
  <si>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</si>
  <si>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</si>
  <si>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</si>
  <si>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</si>
  <si>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</si>
  <si>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</si>
  <si>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</si>
  <si>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</si>
  <si>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</si>
  <si>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</si>
  <si>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</si>
  <si>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</si>
  <si>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</si>
  <si>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</si>
  <si>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</si>
  <si>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</si>
  <si>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</si>
  <si>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</si>
  <si>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</si>
  <si>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</si>
  <si>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</si>
  <si>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</si>
  <si>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</si>
  <si>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</si>
  <si>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</si>
  <si>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</si>
  <si>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</si>
  <si>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</si>
  <si>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</si>
  <si>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</si>
  <si>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</si>
  <si>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</si>
  <si>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</si>
  <si>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</si>
  <si>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</si>
  <si>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</si>
  <si>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</si>
  <si>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</si>
  <si>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</si>
  <si>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</si>
  <si>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</si>
  <si>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</si>
  <si>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</si>
  <si>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</si>
  <si>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</si>
  <si>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</si>
  <si>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</si>
  <si>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</si>
  <si>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</si>
  <si>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</si>
  <si>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</si>
  <si>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</si>
  <si>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</si>
  <si>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</si>
  <si>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</si>
  <si>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</si>
  <si>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</si>
  <si>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</si>
  <si>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</si>
  <si>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</si>
  <si>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</si>
  <si>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</si>
  <si>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</si>
  <si>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</si>
  <si>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</si>
  <si>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</si>
  <si>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</si>
  <si>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</si>
  <si>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</si>
  <si>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</si>
  <si>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</si>
  <si>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</si>
  <si>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</si>
  <si>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</si>
  <si>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</si>
  <si>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</si>
  <si>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</si>
  <si>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</si>
  <si>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</si>
  <si>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</si>
  <si>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</si>
  <si>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</si>
  <si>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</si>
  <si>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</si>
  <si>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</si>
  <si>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</si>
  <si>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</si>
  <si>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</si>
  <si>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</si>
  <si>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</si>
  <si>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</si>
  <si>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</si>
  <si>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</si>
  <si>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</si>
  <si>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</si>
  <si>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</si>
  <si>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</si>
  <si>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</si>
  <si>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</si>
  <si>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</si>
  <si>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</si>
  <si>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</si>
  <si>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</si>
  <si>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</si>
  <si>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</si>
  <si>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</si>
  <si>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</si>
  <si>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</si>
  <si>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</si>
  <si>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</si>
  <si>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</si>
  <si>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</si>
  <si>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</si>
  <si>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</si>
  <si>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</si>
  <si>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</si>
  <si>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</si>
  <si>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</si>
  <si>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</si>
  <si>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</si>
  <si>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</si>
  <si>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</si>
  <si>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</si>
  <si>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</si>
  <si>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</si>
  <si>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</si>
  <si>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</si>
  <si>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</si>
  <si>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</si>
  <si>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</si>
  <si>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</si>
  <si>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</si>
  <si>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</si>
  <si>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</si>
  <si>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</si>
  <si>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</si>
  <si>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</si>
  <si>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</si>
  <si>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</si>
  <si>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</si>
  <si>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</si>
  <si>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</si>
  <si>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</si>
  <si>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</si>
  <si>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</si>
  <si>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</si>
  <si>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</si>
  <si>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</si>
  <si>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</si>
  <si>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</si>
  <si>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</si>
  <si>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</si>
  <si>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</si>
  <si>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</si>
  <si>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</si>
  <si>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</si>
  <si>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</si>
  <si>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</si>
  <si>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</si>
  <si>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</si>
  <si>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</si>
  <si>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</si>
  <si>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</si>
  <si>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</si>
  <si>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</si>
  <si>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</si>
  <si>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</si>
  <si>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</si>
  <si>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</si>
  <si>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</si>
  <si>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</si>
  <si>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</si>
  <si>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</si>
  <si>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</si>
  <si>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</si>
  <si>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</si>
  <si>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</si>
  <si>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</si>
  <si>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</si>
  <si>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</si>
  <si>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</si>
  <si>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</si>
  <si>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</si>
  <si>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</si>
  <si>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</si>
  <si>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</si>
  <si>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</si>
  <si>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</si>
  <si>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</si>
  <si>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</si>
  <si>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</si>
  <si>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</si>
  <si>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</si>
  <si>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</si>
  <si>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</si>
  <si>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</si>
  <si>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</si>
  <si>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</si>
  <si>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</si>
  <si>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</si>
  <si>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</si>
  <si>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</si>
  <si>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</si>
  <si>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</si>
  <si>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</si>
  <si>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</si>
  <si>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</si>
  <si>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</si>
  <si>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</si>
  <si>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</si>
  <si>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</si>
  <si>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</si>
  <si>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</si>
  <si>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</si>
  <si>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</si>
  <si>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</si>
  <si>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</si>
  <si>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</si>
  <si>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</si>
  <si>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</si>
  <si>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</si>
  <si>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</si>
  <si>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</si>
  <si>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</si>
  <si>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</si>
  <si>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</si>
  <si>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</si>
  <si>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</si>
  <si>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</si>
  <si>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</si>
  <si>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</si>
  <si>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</si>
  <si>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</si>
  <si>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</si>
  <si>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</si>
  <si>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</si>
  <si>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</si>
  <si>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</si>
  <si>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</si>
  <si>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</si>
  <si>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</si>
  <si>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</si>
  <si>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</si>
  <si>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</si>
  <si>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</si>
  <si>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</si>
  <si>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</si>
  <si>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</si>
  <si>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</si>
  <si>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</si>
  <si>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</si>
  <si>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</si>
  <si>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</si>
  <si>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</si>
  <si>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</si>
  <si>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</si>
  <si>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</si>
  <si>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</si>
  <si>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</si>
  <si>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</si>
  <si>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</si>
  <si>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</si>
  <si>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</si>
  <si>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</si>
  <si>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</si>
  <si>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</si>
  <si>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</si>
  <si>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</si>
  <si>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</si>
  <si>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</si>
  <si>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</si>
  <si>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</si>
  <si>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</si>
  <si>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</si>
  <si>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</si>
  <si>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</si>
  <si>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</si>
  <si>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</si>
  <si>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</si>
  <si>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</si>
  <si>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</si>
  <si>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</si>
  <si>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</si>
  <si>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</si>
  <si>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</si>
  <si>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</si>
  <si>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</si>
  <si>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</si>
  <si>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</si>
  <si>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</si>
  <si>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</si>
  <si>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</si>
  <si>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</si>
  <si>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</si>
  <si>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</si>
  <si>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</si>
  <si>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</si>
  <si>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</si>
  <si>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</si>
  <si>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</si>
  <si>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</si>
  <si>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</si>
  <si>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</si>
  <si>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</si>
  <si>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</si>
  <si>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</si>
  <si>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</si>
  <si>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</si>
  <si>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</si>
  <si>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</si>
  <si>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</si>
  <si>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</si>
  <si>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</si>
  <si>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</si>
  <si>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</si>
  <si>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</si>
  <si>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</si>
  <si>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</si>
  <si>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</si>
  <si>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</si>
  <si>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</si>
  <si>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</si>
  <si>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</si>
  <si>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</si>
  <si>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</si>
  <si>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</si>
  <si>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</si>
  <si>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</si>
  <si>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</si>
  <si>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</si>
  <si>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</si>
  <si>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</si>
  <si>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</si>
  <si>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</si>
  <si>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</si>
  <si>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</si>
  <si>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</si>
  <si>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</si>
  <si>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</si>
  <si>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</si>
  <si>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</si>
  <si>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</si>
  <si>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</si>
  <si>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</si>
  <si>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</si>
  <si>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</si>
  <si>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</si>
  <si>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</si>
  <si>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</si>
  <si>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</si>
  <si>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</si>
  <si>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</si>
  <si>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</si>
  <si>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</si>
  <si>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</si>
  <si>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</si>
  <si>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</si>
  <si>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</si>
  <si>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</si>
  <si>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</si>
  <si>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</si>
  <si>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</si>
  <si>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</si>
  <si>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</si>
  <si>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</si>
  <si>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</si>
  <si>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</si>
  <si>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</si>
  <si>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</si>
  <si>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</si>
  <si>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</si>
  <si>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</si>
  <si>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</si>
  <si>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</si>
  <si>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</si>
  <si>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</si>
  <si>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</si>
  <si>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</si>
  <si>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</si>
  <si>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</si>
  <si>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</si>
  <si>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</si>
  <si>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</si>
  <si>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</si>
  <si>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</si>
  <si>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</si>
  <si>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</si>
  <si>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</si>
  <si>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</si>
  <si>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</si>
  <si>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</si>
  <si>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</si>
  <si>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</si>
  <si>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</si>
  <si>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</si>
  <si>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</si>
  <si>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</si>
  <si>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</si>
  <si>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</si>
  <si>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</si>
  <si>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</si>
  <si>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</si>
  <si>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</si>
  <si>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</si>
  <si>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</si>
  <si>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</si>
  <si>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</si>
  <si>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</si>
  <si>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</si>
  <si>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</si>
  <si>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</si>
  <si>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</si>
  <si>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</si>
  <si>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</si>
  <si>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</si>
  <si>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</si>
  <si>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</si>
  <si>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</si>
  <si>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</si>
  <si>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</si>
  <si>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</si>
  <si>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</si>
  <si>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</si>
  <si>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</si>
  <si>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</si>
  <si>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</si>
  <si>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</si>
  <si>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</si>
  <si>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</si>
  <si>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</si>
  <si>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</si>
  <si>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</si>
  <si>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</si>
  <si>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</si>
  <si>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</si>
  <si>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</si>
  <si>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</si>
  <si>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</si>
  <si>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</si>
  <si>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</si>
  <si>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</si>
  <si>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</si>
  <si>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</si>
  <si>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</si>
  <si>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</si>
  <si>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</si>
  <si>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</si>
  <si>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</si>
  <si>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</si>
  <si>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</si>
  <si>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</si>
  <si>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</si>
  <si>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</si>
  <si>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</si>
  <si>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</si>
  <si>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</si>
  <si>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</si>
  <si>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</si>
  <si>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</si>
  <si>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</si>
  <si>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</si>
  <si>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</si>
  <si>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</si>
  <si>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</si>
  <si>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</si>
  <si>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</si>
  <si>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</si>
  <si>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</si>
  <si>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</si>
  <si>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</si>
  <si>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</si>
  <si>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</si>
  <si>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</si>
  <si>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</si>
  <si>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</si>
  <si>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</si>
  <si>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</si>
  <si>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</si>
  <si>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</si>
  <si>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</si>
  <si>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</si>
  <si>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</si>
  <si>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</si>
  <si>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</si>
  <si>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</si>
  <si>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</si>
  <si>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</si>
  <si>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</si>
  <si>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</si>
  <si>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</si>
  <si>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</si>
  <si>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</si>
  <si>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</si>
  <si>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</si>
  <si>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</si>
  <si>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</si>
  <si>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</si>
  <si>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</si>
  <si>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</si>
  <si>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</si>
  <si>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</si>
  <si>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</si>
  <si>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</si>
  <si>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</si>
  <si>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</si>
  <si>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</si>
  <si>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</si>
  <si>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</si>
  <si>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</si>
  <si>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</si>
  <si>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</si>
  <si>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</si>
  <si>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</si>
  <si>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</si>
  <si>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</si>
  <si>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</si>
  <si>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</si>
  <si>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</si>
  <si>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</si>
  <si>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</si>
  <si>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</si>
  <si>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</si>
  <si>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</si>
  <si>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</si>
  <si>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</si>
  <si>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</si>
  <si>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</si>
  <si>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</si>
  <si>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</si>
  <si>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</si>
  <si>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</si>
  <si>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</si>
  <si>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</si>
  <si>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</si>
  <si>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</si>
  <si>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</si>
  <si>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</si>
  <si>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</si>
  <si>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</si>
  <si>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</si>
  <si>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</si>
  <si>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</si>
  <si>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</si>
  <si>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</si>
  <si>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</si>
  <si>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</si>
  <si>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</si>
  <si>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</si>
  <si>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</si>
  <si>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</si>
  <si>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</si>
  <si>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</si>
  <si>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</si>
  <si>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</si>
  <si>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</si>
  <si>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</si>
  <si>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</si>
  <si>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</si>
  <si>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</si>
  <si>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</si>
  <si>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</si>
  <si>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</si>
  <si>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</si>
  <si>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</si>
  <si>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</si>
  <si>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</si>
  <si>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</si>
  <si>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</si>
  <si>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</si>
  <si>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</si>
  <si>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</si>
  <si>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</si>
  <si>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</si>
  <si>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</si>
  <si>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</si>
  <si>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</si>
  <si>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</si>
  <si>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</si>
  <si>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</si>
  <si>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</si>
  <si>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</si>
  <si>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</si>
  <si>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</si>
  <si>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</si>
  <si>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</si>
  <si>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</si>
  <si>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</si>
  <si>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</si>
  <si>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</si>
  <si>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</si>
  <si>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</si>
  <si>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</si>
  <si>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</si>
  <si>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</si>
  <si>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</si>
  <si>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</si>
  <si>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</si>
  <si>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</si>
  <si>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</si>
  <si>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</si>
  <si>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</si>
  <si>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</si>
  <si>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</si>
  <si>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</si>
  <si>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</si>
  <si>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</si>
  <si>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</si>
  <si>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</si>
  <si>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</si>
  <si>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</si>
  <si>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</si>
  <si>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</si>
  <si>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</si>
  <si>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</si>
  <si>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</si>
  <si>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</si>
  <si>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</si>
  <si>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</si>
  <si>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</si>
  <si>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</si>
  <si>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</si>
  <si>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</si>
  <si>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</si>
  <si>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</si>
  <si>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</si>
  <si>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</si>
  <si>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</si>
  <si>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</si>
  <si>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</si>
  <si>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</si>
  <si>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</si>
  <si>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</si>
  <si>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</si>
  <si>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</si>
  <si>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</si>
  <si>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</si>
  <si>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</si>
  <si>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</si>
  <si>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</si>
  <si>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</si>
  <si>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</si>
  <si>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</si>
  <si>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</si>
  <si>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</si>
  <si>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</si>
  <si>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</si>
  <si>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</si>
  <si>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</si>
  <si>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</si>
  <si>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</si>
  <si>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</si>
  <si>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</si>
  <si>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</si>
  <si>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</si>
  <si>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</si>
  <si>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</si>
  <si>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</si>
  <si>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</si>
  <si>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</si>
  <si>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</si>
  <si>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</si>
  <si>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</si>
  <si>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</si>
  <si>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</si>
  <si>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</si>
  <si>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</si>
  <si>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</si>
  <si>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</si>
  <si>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</si>
  <si>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</si>
  <si>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</si>
  <si>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</si>
  <si>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</si>
  <si>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</si>
  <si>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</si>
  <si>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</si>
  <si>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</si>
  <si>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</si>
  <si>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</si>
  <si>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</si>
  <si>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</si>
  <si>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</si>
  <si>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</si>
  <si>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</si>
  <si>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</si>
  <si>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</si>
  <si>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</si>
  <si>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</si>
  <si>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</si>
  <si>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</si>
  <si>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</si>
  <si>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</si>
  <si>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</si>
  <si>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</si>
  <si>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</si>
  <si>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</si>
  <si>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</si>
  <si>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</si>
  <si>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</si>
  <si>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</si>
  <si>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</si>
  <si>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</si>
  <si>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</si>
  <si>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</si>
  <si>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</si>
  <si>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</si>
  <si>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</si>
  <si>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</si>
  <si>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</si>
  <si>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</si>
  <si>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</si>
  <si>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</si>
  <si>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</si>
  <si>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</si>
  <si>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</si>
  <si>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</si>
  <si>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</si>
  <si>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</si>
  <si>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</si>
  <si>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</si>
  <si>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</si>
  <si>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</si>
  <si>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</si>
  <si>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</si>
  <si>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</si>
  <si>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</si>
  <si>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</si>
  <si>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</si>
  <si>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</si>
  <si>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</si>
  <si>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</si>
  <si>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</si>
  <si>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</si>
  <si>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</si>
  <si>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</si>
  <si>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</si>
  <si>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</si>
  <si>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</si>
  <si>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</si>
  <si>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</si>
  <si>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</si>
  <si>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</si>
  <si>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</si>
  <si>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</si>
  <si>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</si>
  <si>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</si>
  <si>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</si>
  <si>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</si>
  <si>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</si>
  <si>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</si>
  <si>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</si>
  <si>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</si>
  <si>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</si>
  <si>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</si>
  <si>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</si>
  <si>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</si>
  <si>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</si>
  <si>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</si>
  <si>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</si>
  <si>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</si>
  <si>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</si>
  <si>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</si>
  <si>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</si>
  <si>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</si>
  <si>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</si>
  <si>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</si>
  <si>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</si>
  <si>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</si>
  <si>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</si>
  <si>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</si>
  <si>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</si>
  <si>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</si>
  <si>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</si>
  <si>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</si>
  <si>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</si>
  <si>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</si>
  <si>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</si>
  <si>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</si>
  <si>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</si>
  <si>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</si>
  <si>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</si>
  <si>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</si>
  <si>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</si>
  <si>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</si>
  <si>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</si>
  <si>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</si>
  <si>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</si>
  <si>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</si>
  <si>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</si>
  <si>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</si>
  <si>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</si>
  <si>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</si>
  <si>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</si>
  <si>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</si>
  <si>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</si>
  <si>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</si>
  <si>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</si>
  <si>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</si>
  <si>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</si>
  <si>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</si>
  <si>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</si>
  <si>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</si>
  <si>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</si>
  <si>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</si>
  <si>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</si>
  <si>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</si>
  <si>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</si>
  <si>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</si>
  <si>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</si>
  <si>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</si>
  <si>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</si>
  <si>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</si>
  <si>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</si>
  <si>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</si>
  <si>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</si>
  <si>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</si>
  <si>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</si>
  <si>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</si>
  <si>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</si>
  <si>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</si>
  <si>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</si>
  <si>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</si>
  <si>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</si>
  <si>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</si>
  <si>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</si>
  <si>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</si>
  <si>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</si>
  <si>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</si>
  <si>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</si>
  <si>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</si>
  <si>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</si>
  <si>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</si>
  <si>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</si>
  <si>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</si>
  <si>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</si>
  <si>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</si>
  <si>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</si>
  <si>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</si>
  <si>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</si>
  <si>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</si>
  <si>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</si>
  <si>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</si>
  <si>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</si>
  <si>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</si>
  <si>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</si>
  <si>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</si>
  <si>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</si>
  <si>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</si>
  <si>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</si>
  <si>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</si>
  <si>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</si>
  <si>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</si>
  <si>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</si>
  <si>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</si>
  <si>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</si>
  <si>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</si>
  <si>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</si>
  <si>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</si>
  <si>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</si>
  <si>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</si>
  <si>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</si>
  <si>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</si>
  <si>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</si>
  <si>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</si>
  <si>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</si>
  <si>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</si>
  <si>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</si>
  <si>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</si>
  <si>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</si>
  <si>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</si>
  <si>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</si>
  <si>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</si>
  <si>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</si>
  <si>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</si>
  <si>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</si>
  <si>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</si>
  <si>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</si>
  <si>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</si>
  <si>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</si>
  <si>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</si>
  <si>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</si>
  <si>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</si>
  <si>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</si>
  <si>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</si>
  <si>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</si>
  <si>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</si>
  <si>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</si>
  <si>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</si>
  <si>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</si>
  <si>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</si>
  <si>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</si>
  <si>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</si>
  <si>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</si>
  <si>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</si>
  <si>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</si>
  <si>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</si>
  <si>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</si>
  <si>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</si>
  <si>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</si>
  <si>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</si>
  <si>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</si>
  <si>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</si>
  <si>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</si>
  <si>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</si>
  <si>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</si>
  <si>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</si>
  <si>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</si>
  <si>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</si>
  <si>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</si>
  <si>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</si>
  <si>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</si>
  <si>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</si>
  <si>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</si>
  <si>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</si>
  <si>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</si>
  <si>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</si>
  <si>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</si>
  <si>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</si>
  <si>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</si>
  <si>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</si>
  <si>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</si>
  <si>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</si>
  <si>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</si>
  <si>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</si>
  <si>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</si>
  <si>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</si>
  <si>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</si>
  <si>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</si>
  <si>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</si>
  <si>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</si>
  <si>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</si>
  <si>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</si>
  <si>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</si>
  <si>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</si>
  <si>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</si>
  <si>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</si>
  <si>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</si>
  <si>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</si>
  <si>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</si>
  <si>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</si>
  <si>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</si>
  <si>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</si>
  <si>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</si>
  <si>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</si>
  <si>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</si>
  <si>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</si>
  <si>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</si>
  <si>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</si>
  <si>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</si>
  <si>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</si>
  <si>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</si>
  <si>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</si>
  <si>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</si>
  <si>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</si>
  <si>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</si>
  <si>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</si>
  <si>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</si>
  <si>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</si>
  <si>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</si>
  <si>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</si>
  <si>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</si>
  <si>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</si>
  <si>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</si>
  <si>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</si>
  <si>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</si>
  <si>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</si>
  <si>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</si>
  <si>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</si>
  <si>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</si>
  <si>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</si>
  <si>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</si>
  <si>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</si>
  <si>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</si>
  <si>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</si>
  <si>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</si>
  <si>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</si>
  <si>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</si>
  <si>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</si>
  <si>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</si>
  <si>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</si>
  <si>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</si>
  <si>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</si>
  <si>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</si>
  <si>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</si>
  <si>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</si>
  <si>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</si>
  <si>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</si>
  <si>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</si>
  <si>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</si>
  <si>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</si>
  <si>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</si>
  <si>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</si>
  <si>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</si>
  <si>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</si>
  <si>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</si>
  <si>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</si>
  <si>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</si>
  <si>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</si>
  <si>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</si>
  <si>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</si>
  <si>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</si>
  <si>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</si>
  <si>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</si>
  <si>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</si>
  <si>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</si>
  <si>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</si>
  <si>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</si>
  <si>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</si>
  <si>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</si>
  <si>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</si>
  <si>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</si>
  <si>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</si>
  <si>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</si>
  <si>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</si>
  <si>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</si>
  <si>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</si>
  <si>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</si>
  <si>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</si>
  <si>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</si>
  <si>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</si>
  <si>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</si>
  <si>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</si>
  <si>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</si>
  <si>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</si>
  <si>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</si>
  <si>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</si>
  <si>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</si>
  <si>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</si>
  <si>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</si>
  <si>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</si>
  <si>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</si>
  <si>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</si>
  <si>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</si>
  <si>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</si>
  <si>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</si>
  <si>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</si>
  <si>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</si>
  <si>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</si>
  <si>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</si>
  <si>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</si>
  <si>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</si>
  <si>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</si>
  <si>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</si>
  <si>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</si>
  <si>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</si>
  <si>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</si>
  <si>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</si>
  <si>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</si>
  <si>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</si>
  <si>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</si>
  <si>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</si>
  <si>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</si>
  <si>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</si>
  <si>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</si>
  <si>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</si>
  <si>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</si>
  <si>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</si>
  <si>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</si>
  <si>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</si>
  <si>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</si>
  <si>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</si>
  <si>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</si>
  <si>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</si>
  <si>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</si>
  <si>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</si>
  <si>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</si>
  <si>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</si>
  <si>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</si>
  <si>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</si>
  <si>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</si>
  <si>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</si>
  <si>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</si>
  <si>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</si>
  <si>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</si>
  <si>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</si>
  <si>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</si>
  <si>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</si>
  <si>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</si>
  <si>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</si>
  <si>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</si>
  <si>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</si>
  <si>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</si>
  <si>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</si>
  <si>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</si>
  <si>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</si>
  <si>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</si>
  <si>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</si>
  <si>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</si>
  <si>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</si>
  <si>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</si>
  <si>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</si>
  <si>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</si>
  <si>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</si>
  <si>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</si>
  <si>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</si>
  <si>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</si>
  <si>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</si>
  <si>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</si>
  <si>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</si>
  <si>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</si>
  <si>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</si>
  <si>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</si>
  <si>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</si>
  <si>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</si>
  <si>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</si>
  <si>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</si>
  <si>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</si>
  <si>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</si>
  <si>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</si>
  <si>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</si>
  <si>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</si>
  <si>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</si>
  <si>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</si>
  <si>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</si>
  <si>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</si>
  <si>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</si>
  <si>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</si>
  <si>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</si>
  <si>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</si>
  <si>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</si>
  <si>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</si>
  <si>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</si>
  <si>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</si>
  <si>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</si>
  <si>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</si>
  <si>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</si>
  <si>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</si>
  <si>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</si>
  <si>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</si>
  <si>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</si>
  <si>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</si>
  <si>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</si>
  <si>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</si>
  <si>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</si>
  <si>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</si>
  <si>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</si>
  <si>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</si>
  <si>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</si>
  <si>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</si>
  <si>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</si>
  <si>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</si>
  <si>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</si>
  <si>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</si>
  <si>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</si>
  <si>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</si>
  <si>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</si>
  <si>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</si>
  <si>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</si>
  <si>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</si>
  <si>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</si>
  <si>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</si>
  <si>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</si>
  <si>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</si>
  <si>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</si>
  <si>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</si>
  <si>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</si>
  <si>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</si>
  <si>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</si>
  <si>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</si>
  <si>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</si>
  <si>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</si>
  <si>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</si>
  <si>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</si>
  <si>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</si>
  <si>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</si>
  <si>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</si>
  <si>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</si>
  <si>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</si>
  <si>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</si>
  <si>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</si>
  <si>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</si>
  <si>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</si>
  <si>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</si>
  <si>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</si>
  <si>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</si>
  <si>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</si>
  <si>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</si>
  <si>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</si>
  <si>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</si>
  <si>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</si>
  <si>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</si>
  <si>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</si>
  <si>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</si>
  <si>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</si>
  <si>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</si>
  <si>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</si>
  <si>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</si>
  <si>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</si>
  <si>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</si>
  <si>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</si>
  <si>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</si>
  <si>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</si>
  <si>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</si>
  <si>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</si>
  <si>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</si>
  <si>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</si>
  <si>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</si>
  <si>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</si>
  <si>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</si>
  <si>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</si>
  <si>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</si>
  <si>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</si>
  <si>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</si>
  <si>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</si>
  <si>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</si>
  <si>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</si>
  <si>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</si>
  <si>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</si>
  <si>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</si>
  <si>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</si>
  <si>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</si>
  <si>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</si>
  <si>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</si>
  <si>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</si>
  <si>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</si>
  <si>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</si>
  <si>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</si>
  <si>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</si>
  <si>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</si>
  <si>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</si>
  <si>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</si>
  <si>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</si>
  <si>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</si>
  <si>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</si>
  <si>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</si>
  <si>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</si>
  <si>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</si>
  <si>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</si>
  <si>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</si>
  <si>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</si>
  <si>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</si>
  <si>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</si>
  <si>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</si>
  <si>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</si>
  <si>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</si>
  <si>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</si>
  <si>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</si>
  <si>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</si>
  <si>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</si>
  <si>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</si>
  <si>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</si>
  <si>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</si>
  <si>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</si>
  <si>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</si>
  <si>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</si>
  <si>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</si>
  <si>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</si>
  <si>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</si>
  <si>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</si>
  <si>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</si>
  <si>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</si>
  <si>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</si>
  <si>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</si>
  <si>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</si>
  <si>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</si>
  <si>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</si>
  <si>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</si>
  <si>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</si>
  <si>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</si>
  <si>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</si>
  <si>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</si>
  <si>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</si>
  <si>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</si>
  <si>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</si>
  <si>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</si>
  <si>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</si>
  <si>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</si>
  <si>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</si>
  <si>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</si>
  <si>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</si>
  <si>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</si>
  <si>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</si>
  <si>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</si>
  <si>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</si>
  <si>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</si>
  <si>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</si>
  <si>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</si>
  <si>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</si>
  <si>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</si>
  <si>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</si>
  <si>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</si>
  <si>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</si>
  <si>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</si>
  <si>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</si>
  <si>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</si>
  <si>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</si>
  <si>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</si>
  <si>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</si>
  <si>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</si>
  <si>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</si>
  <si>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</si>
  <si>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</si>
  <si>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</si>
  <si>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</si>
  <si>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</si>
  <si>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</si>
  <si>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</si>
  <si>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</si>
  <si>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</si>
  <si>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</si>
  <si>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</si>
  <si>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</si>
  <si>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</si>
  <si>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</si>
  <si>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</si>
  <si>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</si>
  <si>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</si>
  <si>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</si>
  <si>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</si>
  <si>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</si>
  <si>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</si>
  <si>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</si>
  <si>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</si>
  <si>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</si>
  <si>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</si>
  <si>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</si>
  <si>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</si>
  <si>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</si>
  <si>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</si>
  <si>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</si>
  <si>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</si>
  <si>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</si>
  <si>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</si>
  <si>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</si>
  <si>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</si>
  <si>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</si>
  <si>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</si>
  <si>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</si>
  <si>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</si>
  <si>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</si>
  <si>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</si>
  <si>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</si>
  <si>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</si>
  <si>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</si>
  <si>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</si>
  <si>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</si>
  <si>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</si>
  <si>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</si>
  <si>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</si>
  <si>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</si>
  <si>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</si>
  <si>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</si>
  <si>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</si>
  <si>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</si>
  <si>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</si>
  <si>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</si>
  <si>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</si>
  <si>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</si>
  <si>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</si>
  <si>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</si>
  <si>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</si>
  <si>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</si>
  <si>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</si>
  <si>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</si>
  <si>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</si>
  <si>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</si>
  <si>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</si>
  <si>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</si>
  <si>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</si>
  <si>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</si>
  <si>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</si>
  <si>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</si>
  <si>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</si>
  <si>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</si>
  <si>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</si>
  <si>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</si>
  <si>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</si>
  <si>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</si>
  <si>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</si>
  <si>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</si>
  <si>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</si>
  <si>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</si>
  <si>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</si>
  <si>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</si>
  <si>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</si>
  <si>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</si>
  <si>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</si>
  <si>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</si>
  <si>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</si>
  <si>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</si>
  <si>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</si>
  <si>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</si>
  <si>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</si>
  <si>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</si>
  <si>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</si>
  <si>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</si>
  <si>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</si>
  <si>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</si>
  <si>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</si>
  <si>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</si>
  <si>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</si>
  <si>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</si>
  <si>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</si>
  <si>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</si>
  <si>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</si>
  <si>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</si>
  <si>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</si>
  <si>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</si>
  <si>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</si>
  <si>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</si>
  <si>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</si>
  <si>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</si>
  <si>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</si>
  <si>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</si>
  <si>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</si>
  <si>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</si>
  <si>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</si>
  <si>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</si>
  <si>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</si>
  <si>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</si>
  <si>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</si>
  <si>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</si>
  <si>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</si>
  <si>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</si>
  <si>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</si>
  <si>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</si>
  <si>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</si>
  <si>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</si>
  <si>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</si>
  <si>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</si>
  <si>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</si>
  <si>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</si>
  <si>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</si>
  <si>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</si>
  <si>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</si>
  <si>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</si>
  <si>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</si>
  <si>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</si>
  <si>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</si>
  <si>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</si>
  <si>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</si>
  <si>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</si>
  <si>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</si>
  <si>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</si>
  <si>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</si>
  <si>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</si>
  <si>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</si>
  <si>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</si>
  <si>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</si>
  <si>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</si>
  <si>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</si>
  <si>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</si>
  <si>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</si>
  <si>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</si>
  <si>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</si>
  <si>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</si>
  <si>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</si>
  <si>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</si>
  <si>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</si>
  <si>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</si>
  <si>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</si>
  <si>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</si>
  <si>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</si>
  <si>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</si>
  <si>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</si>
  <si>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</si>
  <si>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</si>
  <si>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</si>
  <si>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</si>
  <si>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</si>
  <si>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</si>
  <si>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</si>
  <si>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</si>
  <si>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</si>
  <si>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</si>
  <si>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</si>
  <si>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</si>
  <si>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</si>
  <si>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</si>
  <si>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</si>
  <si>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</si>
  <si>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</si>
  <si>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</si>
  <si>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</si>
  <si>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</si>
  <si>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</si>
  <si>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</si>
  <si>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</si>
  <si>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</si>
  <si>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</si>
  <si>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</si>
  <si>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</si>
  <si>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</si>
  <si>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</si>
  <si>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</si>
  <si>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</si>
  <si>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</si>
  <si>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</si>
  <si>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</si>
  <si>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</si>
  <si>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</si>
  <si>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</si>
  <si>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</si>
  <si>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</si>
  <si>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</si>
  <si>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</si>
  <si>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</si>
  <si>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</si>
  <si>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</si>
  <si>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</si>
  <si>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</si>
  <si>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</si>
  <si>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</si>
  <si>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</si>
  <si>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</si>
  <si>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</si>
  <si>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</si>
  <si>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</si>
  <si>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</si>
  <si>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</si>
  <si>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</si>
  <si>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</si>
  <si>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</si>
  <si>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</si>
  <si>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</si>
  <si>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</si>
  <si>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</si>
  <si>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</si>
  <si>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</si>
  <si>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</si>
  <si>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</si>
  <si>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</si>
  <si>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</si>
  <si>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</si>
  <si>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</si>
  <si>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</si>
  <si>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</si>
  <si>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</si>
  <si>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</si>
  <si>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</si>
  <si>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</si>
  <si>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</si>
  <si>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</si>
  <si>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</si>
  <si>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</si>
  <si>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</si>
  <si>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</si>
  <si>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</si>
  <si>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</si>
  <si>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</si>
  <si>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</si>
  <si>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</si>
  <si>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</si>
  <si>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</si>
  <si>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</si>
  <si>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</si>
  <si>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</si>
  <si>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</si>
  <si>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</si>
  <si>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</si>
  <si>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</si>
  <si>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</si>
  <si>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</si>
  <si>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</si>
  <si>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</si>
  <si>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</si>
  <si>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</si>
  <si>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</si>
  <si>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</si>
  <si>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</si>
  <si>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</si>
  <si>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</si>
  <si>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</si>
  <si>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</si>
  <si>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</si>
  <si>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</si>
  <si>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</si>
  <si>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</si>
  <si>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</si>
  <si>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</si>
  <si>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</si>
  <si>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</si>
  <si>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</si>
  <si>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</si>
  <si>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</si>
  <si>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</si>
  <si>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</si>
  <si>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</si>
  <si>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</si>
  <si>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</si>
  <si>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</si>
  <si>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</si>
  <si>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</si>
  <si>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</si>
  <si>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</si>
  <si>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</si>
  <si>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</si>
  <si>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</si>
  <si>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</si>
  <si>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</si>
  <si>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</si>
  <si>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</si>
  <si>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</si>
  <si>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</si>
  <si>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</si>
  <si>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</si>
  <si>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</si>
  <si>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</si>
  <si>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</si>
  <si>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</si>
  <si>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</si>
  <si>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</si>
  <si>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</si>
  <si>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</si>
  <si>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</si>
  <si>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</si>
  <si>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</si>
  <si>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</si>
  <si>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</si>
  <si>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</si>
  <si>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</si>
  <si>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</si>
  <si>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</si>
  <si>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</si>
  <si>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</si>
  <si>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</si>
  <si>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</si>
  <si>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</si>
  <si>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</si>
  <si>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</si>
  <si>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</si>
  <si>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</si>
  <si>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</si>
  <si>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</si>
  <si>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</si>
  <si>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</si>
  <si>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</si>
  <si>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</si>
  <si>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</si>
  <si>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</si>
  <si>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</si>
  <si>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</si>
  <si>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</si>
  <si>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</si>
  <si>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</si>
  <si>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</si>
  <si>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</si>
  <si>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</si>
  <si>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</si>
  <si>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</si>
  <si>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</si>
  <si>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</si>
  <si>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</si>
  <si>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</si>
  <si>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</si>
  <si>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</si>
  <si>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</si>
  <si>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</si>
  <si>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</si>
  <si>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</si>
  <si>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</si>
  <si>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</si>
  <si>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</si>
  <si>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</si>
  <si>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</si>
  <si>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</si>
  <si>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</si>
  <si>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</si>
  <si>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</si>
  <si>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</si>
  <si>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</si>
  <si>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</si>
  <si>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</si>
  <si>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</si>
  <si>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</si>
  <si>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</si>
  <si>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</si>
  <si>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</si>
  <si>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</si>
  <si>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</si>
  <si>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</si>
  <si>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</si>
  <si>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</si>
  <si>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</si>
  <si>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</si>
  <si>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</si>
  <si>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</si>
  <si>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</si>
  <si>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</si>
  <si>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</si>
  <si>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</si>
  <si>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</si>
  <si>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</si>
  <si>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</si>
  <si>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</si>
  <si>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</si>
  <si>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</si>
  <si>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</si>
  <si>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</si>
  <si>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</si>
  <si>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</si>
  <si>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</si>
  <si>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</si>
  <si>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</si>
  <si>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</si>
  <si>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</si>
  <si>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</si>
  <si>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</si>
  <si>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</si>
  <si>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</si>
  <si>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</si>
  <si>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</si>
  <si>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</si>
  <si>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</si>
  <si>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</si>
  <si>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</si>
  <si>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</si>
  <si>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</si>
  <si>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</si>
  <si>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</si>
  <si>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</si>
  <si>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</si>
  <si>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</si>
  <si>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</si>
  <si>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</si>
  <si>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</si>
  <si>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</si>
  <si>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</si>
  <si>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</si>
  <si>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</si>
  <si>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</si>
  <si>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</si>
  <si>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</si>
  <si>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</si>
  <si>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</si>
  <si>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</si>
  <si>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</si>
  <si>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</si>
  <si>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</si>
  <si>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</si>
  <si>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</si>
  <si>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</si>
  <si>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</si>
  <si>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</si>
  <si>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</si>
  <si>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</si>
  <si>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</si>
  <si>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</si>
  <si>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</si>
  <si>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</si>
  <si>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</si>
  <si>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</si>
  <si>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</si>
  <si>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</si>
  <si>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</si>
  <si>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</si>
  <si>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</si>
  <si>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</si>
  <si>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</si>
  <si>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</si>
  <si>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</si>
  <si>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</si>
  <si>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</si>
  <si>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</si>
  <si>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</si>
  <si>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</si>
  <si>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</si>
  <si>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</si>
  <si>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</si>
  <si>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</si>
  <si>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</si>
  <si>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</si>
  <si>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</si>
  <si>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</si>
  <si>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</si>
  <si>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</si>
  <si>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</si>
  <si>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</si>
  <si>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</si>
  <si>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</si>
  <si>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</si>
  <si>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</si>
  <si>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</si>
  <si>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</si>
  <si>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</si>
  <si>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</si>
  <si>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</si>
  <si>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</si>
  <si>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</si>
  <si>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</si>
  <si>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</si>
  <si>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</si>
  <si>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</si>
  <si>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</si>
  <si>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</si>
  <si>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</si>
  <si>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</si>
  <si>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</si>
  <si>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</si>
  <si>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</si>
  <si>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</si>
  <si>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</si>
  <si>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</si>
  <si>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</si>
  <si>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</si>
  <si>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</si>
  <si>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</si>
  <si>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</si>
  <si>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</si>
  <si>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</si>
  <si>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</si>
  <si>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</si>
  <si>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</si>
  <si>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</si>
  <si>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</si>
  <si>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</si>
  <si>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</si>
  <si>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</si>
  <si>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</si>
  <si>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</si>
  <si>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</si>
  <si>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</si>
  <si>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</si>
  <si>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</si>
  <si>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</si>
  <si>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</si>
  <si>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</si>
  <si>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</si>
  <si>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</si>
  <si>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</si>
  <si>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</si>
  <si>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</si>
  <si>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</si>
  <si>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</si>
  <si>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</si>
  <si>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</si>
  <si>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</si>
  <si>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</si>
  <si>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</si>
  <si>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</si>
  <si>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</si>
  <si>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</si>
  <si>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</si>
  <si>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</si>
  <si>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</si>
  <si>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</si>
  <si>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</si>
  <si>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</si>
  <si>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</si>
  <si>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</si>
  <si>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</si>
  <si>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</si>
  <si>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</si>
  <si>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</si>
  <si>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</si>
  <si>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</si>
  <si>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</si>
  <si>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</si>
  <si>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</si>
  <si>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</si>
  <si>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</si>
  <si>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</si>
  <si>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</si>
  <si>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</si>
  <si>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</si>
  <si>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</si>
  <si>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</si>
  <si>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</si>
  <si>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</si>
  <si>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</si>
  <si>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</si>
  <si>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</si>
  <si>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</si>
  <si>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</si>
  <si>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</si>
  <si>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</si>
  <si>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</si>
  <si>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</si>
  <si>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</si>
  <si>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</si>
  <si>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</si>
  <si>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</si>
  <si>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</si>
  <si>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</si>
  <si>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</si>
  <si>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</si>
  <si>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</si>
  <si>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</si>
  <si>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</si>
  <si>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</si>
  <si>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</si>
  <si>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</si>
  <si>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</si>
  <si>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</si>
  <si>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</si>
  <si>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</si>
  <si>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</si>
  <si>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</si>
  <si>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</si>
  <si>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</si>
  <si>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</si>
  <si>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</si>
  <si>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</si>
  <si>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</si>
  <si>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</si>
  <si>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</si>
  <si>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</si>
  <si>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</si>
  <si>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</si>
  <si>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</si>
  <si>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</si>
  <si>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</si>
  <si>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</si>
  <si>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</si>
  <si>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</si>
  <si>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</si>
  <si>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</si>
  <si>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</si>
  <si>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</si>
  <si>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</si>
  <si>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</si>
  <si>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</si>
  <si>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</si>
  <si>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</si>
  <si>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</si>
  <si>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</si>
  <si>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</si>
  <si>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</si>
  <si>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</si>
  <si>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</si>
  <si>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</si>
  <si>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</si>
  <si>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</si>
  <si>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</si>
  <si>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</si>
  <si>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</si>
  <si>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</si>
  <si>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</si>
  <si>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</si>
  <si>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</si>
  <si>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</si>
  <si>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</si>
  <si>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</si>
  <si>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</si>
  <si>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</si>
  <si>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</si>
  <si>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</si>
  <si>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</si>
  <si>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</si>
  <si>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</si>
  <si>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</si>
  <si>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</si>
  <si>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</si>
  <si>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</si>
  <si>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</si>
  <si>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</si>
  <si>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</si>
  <si>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</si>
  <si>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</si>
  <si>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</si>
  <si>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</si>
  <si>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</si>
  <si>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</si>
  <si>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</si>
  <si>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</si>
  <si>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</si>
  <si>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</si>
  <si>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</si>
  <si>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</si>
  <si>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</si>
  <si>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</si>
  <si>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</si>
  <si>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</si>
  <si>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</si>
  <si>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</si>
  <si>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</si>
  <si>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</si>
  <si>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</si>
  <si>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</si>
  <si>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</si>
  <si>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</si>
  <si>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</si>
  <si>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</si>
  <si>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</si>
  <si>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</si>
  <si>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</si>
  <si>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</si>
  <si>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</si>
  <si>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</si>
  <si>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</si>
  <si>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</si>
  <si>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</si>
  <si>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</si>
  <si>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</si>
  <si>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</si>
  <si>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</si>
  <si>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</si>
  <si>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</si>
  <si>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</si>
  <si>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</si>
  <si>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</si>
  <si>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</si>
  <si>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</si>
  <si>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</si>
  <si>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</si>
  <si>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</si>
  <si>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</si>
  <si>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</si>
  <si>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</si>
  <si>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</si>
  <si>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</si>
  <si>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</si>
  <si>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</si>
  <si>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</si>
  <si>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</si>
  <si>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</si>
  <si>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</si>
  <si>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</si>
  <si>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</si>
  <si>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</si>
  <si>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</si>
  <si>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</si>
  <si>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</si>
  <si>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</si>
  <si>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</si>
  <si>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</si>
  <si>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</si>
  <si>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</si>
  <si>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</si>
  <si>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</si>
  <si>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</si>
  <si>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</si>
  <si>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</si>
  <si>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</si>
  <si>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</si>
  <si>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</si>
  <si>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</si>
  <si>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</si>
  <si>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</si>
  <si>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</si>
  <si>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</si>
  <si>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</si>
  <si>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</si>
  <si>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</si>
  <si>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</si>
  <si>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</si>
  <si>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</si>
  <si>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</si>
  <si>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</si>
  <si>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</si>
  <si>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</si>
  <si>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</si>
  <si>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</si>
  <si>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</si>
  <si>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</si>
  <si>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</si>
  <si>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</si>
  <si>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</si>
  <si>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</si>
  <si>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</si>
  <si>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</si>
  <si>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</si>
  <si>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</si>
  <si>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</si>
  <si>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</si>
  <si>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</si>
  <si>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</si>
  <si>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</si>
  <si>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</si>
  <si>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</si>
  <si>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</si>
  <si>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</si>
  <si>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</si>
  <si>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</si>
  <si>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</si>
  <si>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</si>
  <si>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</si>
  <si>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</si>
  <si>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</si>
  <si>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</si>
  <si>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</si>
  <si>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</si>
  <si>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</si>
  <si>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</si>
  <si>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</si>
  <si>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</si>
  <si>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</si>
  <si>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</si>
  <si>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</si>
  <si>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</si>
  <si>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</si>
  <si>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</si>
  <si>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</si>
  <si>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</si>
  <si>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</si>
  <si>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</si>
  <si>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</si>
  <si>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</si>
  <si>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</si>
  <si>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</si>
  <si>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</si>
  <si>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</si>
  <si>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</si>
  <si>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</si>
  <si>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</si>
  <si>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</si>
  <si>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</si>
  <si>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</si>
  <si>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</si>
  <si>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</si>
  <si>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</si>
  <si>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</si>
  <si>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</si>
  <si>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</si>
  <si>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</si>
  <si>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</si>
  <si>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</si>
  <si>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</si>
  <si>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</si>
  <si>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</si>
  <si>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</si>
  <si>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</si>
  <si>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</si>
  <si>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</si>
  <si>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</si>
  <si>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</si>
  <si>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</si>
  <si>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</si>
  <si>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</si>
  <si>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</si>
  <si>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</si>
  <si>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</si>
  <si>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</si>
  <si>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</si>
  <si>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</si>
  <si>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</si>
  <si>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</si>
  <si>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</si>
  <si>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</si>
  <si>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</si>
  <si>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</si>
  <si>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</si>
  <si>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</si>
  <si>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</si>
  <si>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</si>
  <si>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</si>
  <si>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</si>
  <si>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</si>
  <si>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</si>
  <si>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</si>
  <si>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</si>
  <si>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</si>
  <si>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</si>
  <si>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</si>
  <si>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</si>
  <si>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</si>
  <si>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</si>
  <si>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</si>
  <si>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</si>
  <si>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</si>
  <si>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</si>
  <si>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</si>
  <si>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</si>
  <si>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</si>
  <si>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</si>
  <si>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</si>
  <si>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</si>
  <si>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</si>
  <si>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</si>
  <si>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</si>
  <si>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</si>
  <si>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</si>
  <si>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</si>
  <si>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</si>
  <si>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</si>
  <si>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</si>
  <si>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</si>
  <si>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</si>
  <si>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</si>
  <si>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</si>
  <si>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</si>
  <si>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</si>
  <si>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</si>
  <si>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</si>
  <si>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</si>
  <si>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</si>
  <si>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</si>
  <si>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</si>
  <si>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</si>
  <si>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</si>
  <si>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</si>
  <si>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</si>
  <si>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</si>
  <si>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</si>
  <si>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</si>
  <si>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</si>
  <si>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</si>
  <si>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</si>
  <si>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</si>
  <si>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</si>
  <si>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</si>
  <si>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</si>
  <si>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</si>
  <si>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</si>
  <si>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</si>
  <si>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</si>
  <si>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</si>
  <si>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</si>
  <si>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</si>
  <si>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</si>
  <si>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</si>
  <si>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</si>
  <si>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</si>
  <si>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</si>
  <si>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</si>
  <si>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</si>
  <si>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</si>
  <si>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</si>
  <si>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</si>
  <si>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</si>
  <si>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</si>
  <si>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</si>
  <si>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</si>
  <si>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</si>
  <si>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</si>
  <si>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</si>
  <si>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</si>
  <si>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</si>
  <si>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</si>
  <si>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</si>
  <si>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</si>
  <si>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</si>
  <si>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</si>
  <si>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</si>
  <si>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</si>
  <si>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</si>
  <si>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</si>
  <si>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</si>
  <si>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</si>
  <si>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</si>
  <si>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</si>
  <si>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</si>
  <si>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</si>
  <si>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</si>
  <si>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</si>
  <si>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</si>
  <si>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</si>
  <si>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</si>
  <si>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</si>
  <si>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</si>
  <si>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</si>
  <si>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</si>
  <si>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</si>
  <si>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</si>
  <si>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</si>
  <si>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</si>
  <si>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</si>
  <si>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</si>
  <si>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</si>
  <si>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</si>
  <si>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</si>
  <si>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</si>
  <si>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</si>
  <si>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</si>
  <si>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</si>
  <si>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</si>
  <si>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</si>
  <si>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</si>
  <si>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</si>
  <si>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</si>
  <si>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</si>
  <si>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</si>
  <si>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</si>
  <si>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</si>
  <si>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</si>
  <si>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</si>
  <si>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</si>
  <si>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</si>
  <si>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</si>
  <si>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</si>
  <si>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</si>
  <si>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</si>
  <si>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</si>
  <si>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</si>
  <si>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</si>
  <si>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</si>
  <si>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</si>
  <si>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</si>
  <si>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</si>
  <si>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</si>
  <si>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</si>
  <si>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</si>
  <si>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</si>
  <si>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</si>
  <si>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</si>
  <si>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</si>
  <si>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</si>
  <si>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</si>
  <si>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</si>
  <si>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</si>
  <si>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</si>
  <si>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</si>
  <si>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</si>
  <si>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</si>
  <si>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</si>
  <si>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</si>
  <si>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</si>
  <si>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</si>
  <si>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</si>
  <si>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</si>
  <si>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</si>
  <si>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</si>
  <si>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</si>
  <si>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</si>
  <si>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</si>
  <si>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</si>
  <si>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</si>
  <si>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</si>
  <si>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</si>
  <si>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</si>
  <si>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</si>
  <si>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</si>
  <si>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</si>
  <si>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</si>
  <si>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</si>
  <si>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</si>
  <si>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</si>
  <si>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</si>
  <si>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</si>
  <si>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</si>
  <si>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</si>
  <si>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</si>
  <si>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</si>
  <si>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</si>
  <si>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</si>
  <si>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</si>
  <si>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</si>
  <si>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</si>
  <si>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</si>
  <si>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</si>
  <si>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</si>
  <si>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</si>
  <si>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</si>
  <si>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</si>
  <si>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</si>
  <si>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</si>
  <si>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</si>
  <si>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</si>
  <si>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</si>
  <si>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</si>
  <si>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</si>
  <si>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</si>
  <si>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</si>
  <si>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</si>
  <si>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</si>
  <si>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</si>
  <si>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</si>
  <si>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</si>
  <si>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</si>
  <si>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</si>
  <si>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</si>
  <si>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</si>
  <si>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</si>
  <si>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</si>
  <si>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</si>
  <si>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</si>
  <si>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</si>
  <si>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</si>
  <si>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</si>
  <si>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</si>
  <si>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</si>
  <si>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</si>
  <si>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</si>
  <si>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</si>
  <si>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</si>
  <si>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</si>
  <si>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</si>
  <si>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</si>
  <si>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</si>
  <si>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</si>
  <si>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</si>
  <si>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</si>
  <si>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</si>
  <si>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</si>
  <si>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</si>
  <si>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</si>
  <si>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</si>
  <si>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</si>
  <si>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</si>
  <si>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</si>
  <si>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</si>
  <si>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</si>
  <si>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</si>
  <si>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</si>
  <si>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</si>
  <si>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</si>
  <si>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</si>
  <si>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</si>
  <si>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</si>
  <si>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</si>
  <si>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</si>
  <si>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</si>
  <si>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</si>
  <si>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</si>
  <si>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</si>
  <si>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</si>
  <si>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</si>
  <si>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</si>
  <si>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</si>
  <si>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</si>
  <si>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</si>
  <si>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</si>
  <si>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</si>
  <si>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</si>
  <si>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</si>
  <si>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</si>
  <si>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</si>
  <si>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</si>
  <si>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</si>
  <si>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</si>
  <si>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</si>
  <si>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</si>
  <si>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</si>
  <si>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</si>
  <si>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</si>
  <si>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</si>
  <si>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</si>
  <si>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</si>
  <si>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</si>
  <si>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</si>
  <si>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</si>
  <si>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</si>
  <si>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</si>
  <si>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</si>
  <si>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</si>
  <si>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</si>
  <si>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</si>
  <si>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</si>
  <si>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</si>
  <si>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</si>
  <si>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</si>
  <si>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</si>
  <si>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</si>
  <si>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</si>
  <si>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</si>
  <si>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</si>
  <si>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</si>
  <si>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</si>
  <si>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</si>
  <si>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</si>
  <si>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</si>
  <si>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</si>
  <si>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</si>
  <si>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</si>
  <si>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</si>
  <si>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</si>
  <si>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</si>
  <si>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</si>
  <si>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</si>
  <si>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</si>
  <si>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</si>
  <si>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</si>
  <si>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</si>
  <si>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</si>
  <si>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</si>
  <si>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</si>
  <si>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</si>
  <si>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</si>
  <si>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</si>
  <si>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</si>
  <si>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</si>
  <si>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</si>
  <si>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</si>
  <si>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</si>
  <si>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</si>
  <si>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</si>
  <si>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</si>
  <si>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</si>
  <si>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</si>
  <si>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</si>
  <si>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</si>
  <si>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</si>
  <si>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</si>
  <si>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</si>
  <si>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</si>
  <si>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</si>
  <si>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</si>
  <si>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</si>
  <si>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</si>
  <si>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</si>
  <si>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</si>
  <si>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</si>
  <si>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</si>
  <si>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</si>
  <si>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</si>
  <si>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</si>
  <si>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</si>
  <si>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</si>
  <si>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</si>
  <si>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</si>
  <si>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</si>
  <si>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</si>
  <si>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</si>
  <si>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</si>
  <si>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</si>
  <si>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</si>
  <si>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</si>
  <si>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</si>
  <si>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</si>
  <si>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</si>
  <si>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</si>
  <si>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</si>
  <si>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</si>
  <si>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</si>
  <si>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</si>
  <si>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</si>
  <si>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</si>
  <si>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</si>
  <si>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</si>
  <si>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</si>
  <si>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</si>
  <si>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</si>
  <si>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</si>
  <si>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</si>
  <si>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</si>
  <si>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</si>
  <si>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</si>
  <si>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</si>
  <si>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</si>
  <si>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</si>
  <si>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</si>
  <si>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</si>
  <si>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</si>
  <si>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</si>
  <si>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</si>
  <si>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</si>
  <si>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</si>
  <si>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</si>
  <si>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</si>
  <si>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</si>
  <si>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</si>
  <si>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</si>
  <si>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</si>
  <si>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</si>
  <si>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</si>
  <si>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</si>
  <si>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</si>
  <si>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</si>
  <si>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</si>
  <si>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</si>
  <si>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</si>
  <si>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</si>
  <si>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</si>
  <si>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</si>
  <si>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</si>
  <si>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</si>
  <si>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</si>
  <si>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</si>
  <si>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</si>
  <si>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</si>
  <si>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</si>
  <si>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</si>
  <si>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</si>
  <si>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</si>
  <si>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</si>
  <si>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</si>
  <si>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</si>
  <si>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</si>
  <si>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</si>
  <si>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</si>
  <si>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</si>
  <si>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</si>
  <si>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</si>
  <si>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</si>
  <si>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</si>
  <si>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</si>
  <si>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</si>
  <si>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</si>
  <si>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</si>
  <si>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</si>
  <si>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</si>
  <si>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</si>
  <si>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</si>
  <si>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</si>
  <si>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</si>
  <si>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</si>
  <si>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</si>
  <si>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</si>
  <si>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</si>
  <si>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</si>
  <si>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</si>
  <si>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</si>
  <si>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</si>
  <si>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</si>
  <si>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</si>
  <si>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</si>
  <si>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</si>
  <si>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</si>
  <si>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</si>
  <si>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</si>
  <si>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</si>
  <si>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</si>
  <si>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</si>
  <si>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</si>
  <si>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</si>
  <si>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</si>
  <si>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</si>
  <si>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</si>
  <si>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</si>
  <si>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</si>
  <si>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</si>
  <si>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</si>
  <si>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</si>
  <si>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</si>
  <si>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</si>
  <si>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</si>
  <si>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</si>
  <si>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</si>
  <si>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</si>
  <si>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</si>
  <si>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</si>
  <si>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</si>
  <si>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</si>
  <si>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</si>
  <si>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</si>
  <si>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</si>
  <si>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</si>
  <si>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</si>
  <si>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</si>
  <si>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</si>
  <si>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</si>
  <si>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</si>
  <si>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</si>
  <si>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</si>
  <si>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</si>
  <si>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</si>
  <si>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</si>
  <si>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</si>
  <si>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</si>
  <si>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</si>
  <si>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</si>
  <si>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</si>
  <si>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</si>
  <si>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</si>
  <si>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</si>
  <si>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</si>
  <si>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</si>
  <si>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</si>
  <si>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</si>
  <si>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</si>
  <si>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</si>
  <si>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</si>
  <si>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</si>
  <si>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</si>
  <si>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</si>
  <si>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</si>
  <si>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</si>
  <si>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</si>
  <si>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</si>
  <si>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</si>
  <si>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</si>
  <si>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</si>
  <si>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</si>
  <si>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</si>
  <si>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</si>
  <si>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</si>
  <si>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</si>
  <si>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</si>
  <si>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</si>
  <si>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</si>
  <si>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</si>
  <si>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</si>
  <si>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</si>
  <si>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</si>
  <si>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</si>
  <si>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</si>
  <si>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</si>
  <si>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</si>
  <si>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</si>
  <si>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</si>
  <si>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</si>
  <si>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</si>
  <si>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</si>
  <si>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</si>
  <si>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</si>
  <si>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</si>
  <si>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</si>
  <si>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</si>
  <si>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</si>
  <si>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</si>
  <si>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</si>
  <si>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</si>
  <si>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</si>
  <si>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</si>
  <si>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</si>
  <si>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</si>
  <si>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</si>
  <si>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</si>
  <si>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</si>
  <si>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</si>
  <si>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</si>
  <si>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</si>
  <si>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</si>
  <si>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</si>
  <si>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</si>
  <si>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</si>
  <si>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</si>
  <si>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</si>
  <si>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</si>
  <si>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</si>
  <si>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</si>
  <si>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</si>
  <si>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</si>
  <si>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</si>
  <si>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</si>
  <si>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</si>
  <si>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</si>
  <si>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</si>
  <si>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</si>
  <si>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</si>
  <si>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</si>
  <si>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</si>
  <si>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</si>
  <si>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</si>
  <si>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</si>
  <si>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</si>
  <si>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</si>
  <si>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</si>
  <si>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</si>
  <si>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</si>
  <si>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</si>
  <si>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</si>
  <si>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</si>
  <si>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</si>
  <si>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</si>
  <si>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</si>
  <si>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</si>
  <si>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</si>
  <si>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</si>
  <si>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</si>
  <si>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</si>
  <si>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</si>
  <si>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</si>
  <si>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</si>
  <si>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</si>
  <si>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</si>
  <si>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</si>
  <si>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</si>
  <si>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</si>
  <si>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</si>
  <si>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</si>
  <si>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</si>
  <si>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</si>
  <si>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</si>
  <si>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</si>
  <si>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</si>
  <si>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</si>
  <si>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</si>
  <si>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</si>
  <si>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</si>
  <si>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</si>
  <si>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</si>
  <si>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</si>
  <si>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</si>
  <si>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</si>
  <si>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</si>
  <si>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</si>
  <si>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</si>
  <si>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</si>
  <si>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</si>
  <si>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</si>
  <si>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</si>
  <si>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</si>
  <si>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</si>
  <si>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</si>
  <si>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</si>
  <si>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</si>
  <si>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</si>
  <si>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</si>
  <si>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</si>
  <si>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</si>
  <si>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</si>
  <si>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</si>
  <si>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</si>
  <si>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</si>
  <si>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</si>
  <si>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</si>
  <si>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</si>
  <si>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</si>
  <si>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</si>
  <si>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</si>
  <si>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</si>
  <si>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</si>
  <si>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</si>
  <si>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</si>
  <si>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</si>
  <si>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</si>
  <si>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</si>
  <si>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</si>
  <si>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</si>
  <si>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</si>
  <si>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</si>
  <si>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</si>
  <si>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</si>
  <si>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</si>
  <si>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</si>
  <si>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</si>
  <si>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</si>
  <si>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</si>
  <si>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</si>
  <si>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</si>
  <si>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</si>
  <si>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</si>
  <si>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</si>
  <si>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</si>
  <si>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</si>
  <si>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</si>
  <si>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</si>
  <si>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</si>
  <si>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</si>
  <si>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</si>
  <si>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</si>
  <si>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</si>
  <si>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</si>
  <si>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</si>
  <si>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</si>
  <si>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</si>
  <si>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</si>
  <si>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</si>
  <si>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</si>
  <si>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</si>
  <si>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</si>
  <si>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</si>
  <si>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</si>
  <si>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</si>
  <si>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</si>
  <si>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</si>
  <si>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</si>
  <si>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</si>
  <si>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</si>
  <si>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</si>
  <si>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</si>
  <si>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</si>
  <si>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</si>
  <si>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</si>
  <si>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</si>
  <si>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</si>
  <si>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</si>
  <si>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</si>
  <si>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</si>
  <si>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</si>
  <si>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</si>
  <si>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</si>
  <si>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</si>
  <si>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</si>
  <si>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</si>
  <si>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</si>
  <si>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</si>
  <si>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</si>
  <si>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</si>
  <si>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</si>
  <si>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</si>
  <si>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</si>
  <si>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</si>
  <si>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</si>
  <si>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</si>
  <si>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</si>
  <si>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</si>
  <si>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</si>
  <si>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</si>
  <si>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</si>
  <si>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</si>
  <si>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</si>
  <si>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</si>
  <si>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</si>
  <si>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</si>
  <si>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</si>
  <si>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</si>
  <si>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</si>
  <si>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</si>
  <si>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</si>
  <si>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</si>
  <si>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</si>
  <si>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</si>
  <si>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</si>
  <si>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</si>
  <si>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</si>
  <si>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</si>
  <si>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</si>
  <si>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</si>
  <si>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</si>
  <si>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</si>
  <si>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</si>
  <si>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</si>
  <si>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</si>
  <si>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</si>
  <si>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</si>
  <si>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</si>
  <si>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</si>
  <si>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</si>
  <si>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</si>
  <si>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</si>
  <si>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</si>
  <si>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</si>
  <si>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</si>
  <si>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</si>
  <si>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</si>
  <si>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</si>
  <si>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</si>
  <si>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</si>
  <si>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</si>
  <si>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</si>
  <si>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</si>
  <si>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</si>
  <si>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</si>
  <si>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</si>
  <si>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</si>
  <si>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</si>
  <si>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</si>
  <si>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</si>
  <si>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</si>
  <si>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</si>
  <si>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</si>
  <si>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</si>
  <si>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</si>
  <si>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</si>
  <si>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</si>
  <si>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</si>
  <si>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</si>
  <si>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</si>
  <si>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</si>
  <si>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</si>
  <si>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</si>
  <si>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</si>
  <si>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</si>
  <si>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</si>
  <si>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</si>
  <si>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</si>
  <si>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</si>
  <si>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</si>
  <si>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</si>
  <si>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</si>
  <si>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</si>
  <si>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</si>
  <si>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</si>
  <si>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</si>
  <si>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</si>
  <si>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</si>
  <si>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</si>
  <si>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</si>
  <si>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</si>
  <si>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</si>
  <si>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</si>
  <si>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</si>
  <si>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</si>
  <si>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</si>
  <si>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</si>
  <si>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</si>
  <si>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</si>
  <si>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</si>
  <si>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</si>
  <si>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</si>
  <si>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</si>
  <si>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</si>
  <si>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</si>
  <si>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</si>
  <si>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</si>
  <si>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</si>
  <si>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</si>
  <si>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</si>
  <si>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</si>
  <si>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</si>
  <si>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</si>
  <si>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</si>
  <si>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</si>
  <si>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</si>
  <si>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</si>
  <si>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</si>
  <si>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</si>
  <si>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</si>
  <si>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</si>
  <si>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</si>
  <si>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</si>
  <si>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</si>
  <si>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</si>
  <si>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</si>
  <si>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</si>
  <si>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</si>
  <si>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</si>
  <si>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</si>
  <si>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</si>
  <si>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</si>
  <si>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</si>
  <si>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</si>
  <si>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</si>
  <si>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</si>
  <si>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</si>
  <si>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</si>
  <si>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</si>
  <si>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</si>
  <si>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</si>
  <si>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</si>
  <si>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</si>
  <si>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</si>
  <si>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</si>
  <si>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</si>
  <si>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</si>
  <si>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</si>
  <si>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</si>
  <si>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</si>
  <si>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</si>
  <si>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</si>
  <si>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</si>
  <si>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</si>
  <si>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</si>
  <si>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</si>
  <si>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</si>
  <si>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</si>
  <si>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</si>
  <si>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</si>
  <si>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</si>
  <si>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</si>
  <si>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</si>
  <si>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</si>
  <si>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</si>
  <si>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</si>
  <si>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</si>
  <si>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</si>
  <si>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</si>
  <si>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</si>
  <si>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</si>
  <si>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</si>
  <si>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</si>
  <si>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</si>
  <si>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</si>
  <si>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</si>
  <si>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</si>
  <si>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</si>
  <si>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</si>
  <si>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</si>
  <si>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</si>
  <si>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</si>
  <si>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</si>
  <si>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</si>
  <si>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</si>
  <si>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</si>
  <si>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</si>
  <si>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</si>
  <si>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</si>
  <si>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</si>
  <si>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</si>
  <si>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</si>
  <si>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</si>
  <si>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</si>
  <si>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</si>
  <si>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</si>
  <si>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</si>
  <si>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</si>
  <si>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</si>
  <si>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</si>
  <si>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</si>
  <si>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</si>
  <si>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</si>
  <si>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</si>
  <si>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</si>
  <si>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</si>
  <si>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</si>
  <si>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</si>
  <si>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</si>
  <si>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</si>
  <si>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</si>
  <si>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</si>
  <si>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</si>
  <si>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</si>
  <si>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</si>
  <si>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</si>
  <si>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</si>
  <si>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</si>
  <si>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</si>
  <si>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</si>
  <si>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</si>
  <si>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</si>
  <si>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</si>
  <si>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</si>
  <si>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</si>
  <si>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</si>
  <si>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</si>
  <si>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</si>
  <si>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</si>
  <si>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</si>
  <si>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</si>
  <si>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</si>
  <si>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</si>
  <si>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</si>
  <si>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</si>
  <si>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</si>
  <si>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</si>
  <si>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</si>
  <si>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</si>
  <si>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</si>
  <si>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</si>
  <si>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</si>
  <si>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</si>
  <si>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</si>
  <si>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</si>
  <si>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</si>
  <si>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</si>
  <si>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</si>
  <si>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</si>
  <si>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</si>
  <si>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</si>
  <si>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</si>
  <si>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</si>
  <si>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</si>
  <si>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</si>
  <si>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</si>
  <si>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</si>
  <si>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</si>
  <si>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</si>
  <si>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</si>
  <si>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</si>
  <si>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</si>
  <si>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</si>
  <si>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</si>
  <si>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</si>
  <si>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</si>
  <si>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</si>
  <si>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</si>
  <si>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</si>
  <si>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</si>
  <si>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</si>
  <si>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</si>
  <si>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</si>
  <si>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</si>
  <si>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</si>
  <si>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</si>
  <si>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</si>
  <si>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</si>
  <si>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</si>
  <si>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</si>
  <si>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</si>
  <si>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</si>
  <si>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</si>
  <si>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</si>
  <si>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</si>
  <si>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</si>
  <si>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</si>
  <si>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</si>
  <si>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</si>
  <si>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</si>
  <si>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</si>
  <si>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</si>
  <si>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</si>
  <si>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</si>
  <si>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</si>
  <si>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</si>
  <si>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</si>
  <si>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</si>
  <si>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</si>
  <si>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</si>
  <si>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</si>
  <si>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</si>
  <si>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</si>
  <si>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</si>
  <si>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</si>
  <si>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</si>
  <si>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</si>
  <si>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</si>
  <si>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</si>
  <si>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</si>
  <si>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</si>
  <si>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</si>
  <si>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</si>
  <si>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</si>
  <si>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</si>
  <si>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</si>
  <si>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</si>
  <si>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</si>
  <si>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</si>
  <si>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</si>
  <si>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</si>
  <si>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</si>
  <si>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</si>
  <si>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</si>
  <si>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</si>
  <si>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</si>
  <si>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</si>
  <si>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</si>
  <si>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</si>
  <si>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</si>
  <si>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</si>
  <si>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</si>
  <si>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</si>
  <si>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</si>
  <si>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</si>
  <si>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</si>
  <si>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</si>
  <si>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</si>
  <si>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</si>
  <si>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</si>
  <si>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</si>
  <si>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</si>
  <si>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</si>
  <si>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</si>
  <si>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</si>
  <si>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</si>
  <si>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</si>
  <si>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</si>
  <si>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</si>
  <si>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</si>
  <si>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</si>
  <si>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</si>
  <si>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</si>
  <si>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</si>
  <si>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</si>
  <si>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</si>
  <si>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</si>
  <si>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</si>
  <si>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</si>
  <si>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</si>
  <si>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</si>
  <si>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</si>
  <si>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</si>
  <si>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</si>
  <si>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</si>
  <si>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</si>
  <si>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</si>
  <si>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</si>
  <si>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</si>
  <si>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</si>
  <si>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</si>
  <si>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</si>
  <si>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</si>
  <si>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</si>
  <si>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</si>
  <si>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</si>
  <si>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</si>
  <si>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</si>
  <si>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</si>
  <si>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</si>
  <si>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</si>
  <si>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</si>
  <si>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</si>
  <si>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</si>
  <si>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</si>
  <si>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</si>
  <si>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</si>
  <si>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</si>
  <si>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</si>
  <si>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</si>
  <si>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</si>
  <si>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</si>
  <si>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</si>
  <si>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</si>
  <si>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</si>
  <si>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</si>
  <si>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</si>
  <si>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</si>
  <si>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</si>
  <si>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</si>
  <si>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</si>
  <si>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</si>
  <si>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</si>
  <si>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</si>
  <si>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</si>
  <si>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</si>
  <si>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</si>
  <si>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</si>
  <si>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</si>
  <si>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</si>
  <si>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</si>
  <si>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</si>
  <si>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</si>
  <si>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</si>
  <si>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</si>
  <si>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</si>
  <si>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</si>
  <si>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</si>
  <si>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</si>
  <si>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</si>
  <si>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</si>
  <si>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</si>
  <si>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</si>
  <si>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</si>
  <si>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</si>
  <si>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</si>
  <si>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</si>
  <si>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</si>
  <si>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</si>
  <si>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</si>
  <si>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</si>
  <si>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</si>
  <si>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</si>
  <si>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</si>
  <si>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</si>
  <si>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</si>
  <si>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</si>
  <si>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</si>
  <si>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</si>
  <si>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</si>
  <si>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</si>
  <si>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</si>
  <si>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</si>
  <si>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</si>
  <si>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</si>
  <si>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</si>
  <si>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</si>
  <si>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</si>
  <si>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</si>
  <si>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</si>
  <si>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</si>
  <si>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</si>
  <si>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</si>
  <si>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</si>
  <si>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</si>
  <si>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</si>
  <si>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</si>
  <si>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</si>
  <si>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</si>
  <si>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</si>
  <si>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</si>
  <si>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</si>
  <si>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</si>
  <si>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</si>
  <si>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</si>
  <si>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</si>
  <si>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</si>
  <si>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</si>
  <si>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</si>
  <si>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</si>
  <si>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</si>
  <si>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</si>
  <si>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</si>
  <si>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</si>
  <si>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</si>
  <si>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</si>
  <si>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</si>
  <si>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</si>
  <si>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</si>
  <si>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</si>
  <si>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</si>
  <si>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</si>
  <si>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</si>
  <si>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</si>
  <si>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</si>
  <si>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</si>
  <si>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</si>
  <si>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</si>
  <si>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</si>
  <si>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</si>
  <si>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</si>
  <si>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</si>
  <si>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</si>
  <si>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</si>
  <si>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</si>
  <si>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</si>
  <si>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</si>
  <si>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</si>
  <si>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</si>
  <si>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</si>
  <si>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</si>
  <si>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</si>
  <si>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</si>
  <si>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</si>
  <si>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</si>
  <si>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</si>
  <si>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</si>
  <si>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</si>
  <si>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</si>
  <si>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</si>
  <si>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</si>
  <si>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</si>
  <si>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</si>
  <si>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</si>
  <si>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</si>
  <si>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</si>
  <si>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</si>
  <si>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</si>
  <si>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</si>
  <si>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</si>
  <si>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</si>
  <si>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</si>
  <si>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</si>
  <si>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</si>
  <si>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</si>
  <si>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</si>
  <si>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</si>
  <si>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</si>
  <si>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</si>
  <si>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</si>
  <si>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</si>
  <si>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</si>
  <si>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</si>
  <si>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</si>
  <si>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</si>
  <si>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</si>
  <si>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</si>
  <si>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</si>
  <si>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</si>
  <si>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</si>
  <si>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</si>
  <si>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</si>
  <si>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</si>
  <si>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</si>
  <si>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</si>
  <si>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</si>
  <si>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</si>
  <si>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</si>
  <si>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</si>
  <si>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</si>
  <si>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</si>
  <si>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</si>
  <si>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</si>
  <si>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</si>
  <si>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</si>
  <si>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</si>
  <si>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</si>
  <si>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</si>
  <si>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</si>
  <si>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</si>
  <si>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</si>
  <si>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</si>
  <si>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</si>
  <si>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</si>
  <si>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</si>
  <si>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</si>
  <si>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</si>
  <si>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</si>
  <si>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</si>
  <si>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</si>
  <si>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</si>
  <si>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</si>
  <si>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</si>
  <si>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</si>
  <si>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</si>
  <si>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</si>
  <si>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</si>
  <si>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</si>
  <si>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</si>
  <si>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</si>
  <si>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</si>
  <si>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</si>
  <si>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</si>
  <si>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</si>
  <si>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</si>
  <si>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</si>
  <si>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</si>
  <si>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</si>
  <si>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</si>
  <si>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</si>
  <si>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</si>
  <si>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</si>
  <si>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</si>
  <si>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</si>
  <si>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</si>
  <si>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</si>
  <si>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</si>
  <si>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</si>
  <si>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</si>
  <si>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</si>
  <si>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</si>
  <si>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</si>
  <si>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</si>
  <si>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</si>
  <si>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</si>
  <si>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</si>
  <si>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</si>
  <si>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</si>
  <si>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</si>
  <si>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</si>
  <si>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</si>
  <si>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</si>
  <si>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</si>
  <si>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</si>
  <si>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</si>
  <si>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</si>
  <si>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</si>
  <si>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</si>
  <si>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</si>
  <si>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</si>
  <si>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</si>
  <si>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</si>
  <si>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</si>
  <si>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</si>
  <si>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</si>
  <si>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</si>
  <si>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</si>
  <si>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</si>
  <si>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</si>
  <si>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</si>
  <si>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</si>
  <si>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</si>
  <si>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</si>
  <si>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</si>
  <si>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</si>
  <si>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</si>
  <si>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</si>
  <si>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</si>
  <si>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</si>
  <si>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</si>
  <si>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</si>
  <si>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</si>
  <si>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</si>
  <si>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</si>
  <si>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</si>
  <si>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</si>
  <si>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</si>
  <si>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</si>
  <si>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</si>
  <si>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</si>
  <si>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</si>
  <si>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</si>
  <si>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</si>
  <si>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</si>
  <si>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</si>
  <si>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</si>
  <si>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</si>
  <si>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</si>
  <si>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</si>
  <si>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</si>
  <si>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</si>
  <si>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</si>
  <si>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</si>
  <si>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</si>
  <si>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</si>
  <si>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</si>
  <si>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</si>
  <si>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</si>
  <si>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</si>
  <si>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</si>
  <si>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</si>
  <si>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</si>
  <si>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</si>
  <si>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</si>
  <si>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</si>
  <si>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</si>
  <si>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</si>
  <si>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</si>
  <si>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</si>
  <si>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</si>
  <si>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</si>
  <si>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</si>
  <si>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</si>
  <si>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</si>
  <si>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</si>
  <si>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</si>
  <si>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</si>
  <si>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</si>
  <si>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</si>
  <si>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</si>
  <si>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</si>
  <si>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</si>
  <si>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</si>
  <si>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</si>
  <si>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</si>
  <si>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</si>
  <si>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</si>
  <si>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</si>
  <si>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</si>
  <si>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</si>
  <si>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</si>
  <si>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</si>
  <si>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</si>
  <si>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</si>
  <si>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</si>
  <si>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</si>
  <si>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</si>
  <si>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</si>
  <si>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</si>
  <si>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</si>
  <si>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</si>
  <si>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</si>
  <si>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</si>
  <si>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</si>
  <si>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</si>
  <si>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</si>
  <si>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</si>
  <si>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</si>
  <si>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</si>
  <si>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</si>
  <si>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</si>
  <si>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</si>
  <si>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</si>
  <si>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</si>
  <si>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</si>
  <si>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</si>
  <si>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</si>
  <si>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</si>
  <si>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</si>
  <si>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</si>
  <si>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</si>
  <si>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</si>
  <si>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</si>
  <si>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</si>
  <si>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</si>
  <si>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</si>
  <si>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</si>
  <si>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</si>
  <si>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</si>
  <si>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</si>
  <si>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</si>
  <si>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</si>
  <si>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</si>
  <si>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</si>
  <si>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</si>
  <si>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</si>
  <si>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</si>
  <si>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</si>
  <si>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</si>
  <si>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</si>
  <si>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</si>
  <si>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</si>
  <si>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</si>
  <si>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</si>
  <si>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</si>
  <si>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</si>
  <si>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</si>
  <si>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</si>
  <si>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</si>
  <si>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</si>
  <si>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</si>
  <si>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</si>
  <si>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</si>
  <si>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</si>
  <si>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</si>
  <si>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</si>
  <si>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</si>
  <si>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</si>
  <si>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</si>
  <si>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</si>
  <si>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</si>
  <si>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</si>
  <si>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</si>
  <si>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</si>
  <si>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</si>
  <si>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</si>
  <si>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</si>
  <si>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</si>
  <si>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</si>
  <si>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</si>
  <si>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</si>
  <si>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</si>
  <si>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</si>
  <si>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</si>
  <si>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</si>
  <si>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</si>
  <si>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</si>
  <si>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</si>
  <si>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</si>
  <si>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</si>
  <si>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</si>
  <si>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</si>
  <si>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</si>
  <si>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</si>
  <si>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</si>
  <si>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</si>
  <si>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</si>
  <si>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</si>
  <si>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</si>
  <si>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</si>
  <si>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</si>
  <si>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</si>
  <si>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</si>
  <si>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</si>
  <si>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</si>
  <si>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</si>
  <si>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</si>
  <si>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</si>
  <si>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</si>
  <si>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</si>
  <si>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</si>
  <si>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</si>
  <si>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</si>
  <si>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</si>
  <si>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</si>
  <si>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</si>
  <si>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</si>
  <si>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</si>
  <si>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</si>
  <si>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</si>
  <si>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</si>
  <si>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</si>
  <si>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</si>
  <si>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</si>
  <si>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</si>
  <si>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</si>
  <si>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</si>
  <si>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</si>
  <si>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</si>
  <si>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</si>
  <si>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</si>
  <si>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</si>
  <si>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</si>
  <si>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</si>
  <si>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</si>
  <si>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</si>
  <si>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</si>
  <si>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</si>
  <si>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</si>
  <si>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</si>
  <si>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</si>
  <si>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</si>
  <si>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</si>
  <si>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</si>
  <si>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</si>
  <si>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</si>
  <si>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</si>
  <si>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</si>
  <si>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</si>
  <si>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</si>
  <si>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</si>
  <si>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</si>
  <si>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</si>
  <si>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</si>
  <si>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</si>
  <si>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</si>
  <si>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</si>
  <si>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</si>
  <si>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</si>
  <si>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</si>
  <si>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</si>
  <si>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</si>
  <si>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</si>
  <si>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</si>
  <si>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</si>
  <si>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</si>
  <si>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</si>
  <si>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</si>
  <si>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</si>
  <si>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</si>
  <si>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</si>
  <si>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</si>
  <si>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</si>
  <si>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</si>
  <si>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</si>
  <si>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</si>
  <si>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</si>
  <si>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</si>
  <si>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</si>
  <si>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</si>
  <si>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</si>
  <si>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</si>
  <si>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</si>
  <si>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</si>
  <si>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</si>
  <si>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</si>
  <si>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</si>
  <si>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</si>
  <si>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</si>
  <si>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</si>
  <si>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</si>
  <si>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</si>
  <si>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</si>
  <si>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</si>
  <si>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</si>
  <si>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</si>
  <si>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</si>
  <si>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</si>
  <si>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</si>
  <si>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</si>
  <si>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</si>
  <si>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</si>
  <si>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</si>
  <si>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</si>
  <si>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</si>
  <si>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</si>
  <si>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</si>
  <si>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</si>
  <si>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</si>
  <si>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</si>
  <si>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</si>
  <si>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</si>
  <si>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</si>
  <si>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</si>
  <si>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</si>
  <si>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</si>
  <si>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</si>
  <si>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</si>
  <si>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</si>
  <si>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</si>
  <si>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</si>
  <si>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</si>
  <si>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</si>
  <si>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</si>
  <si>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</si>
  <si>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</si>
  <si>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</si>
  <si>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</si>
  <si>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</si>
  <si>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</si>
  <si>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</si>
  <si>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</si>
  <si>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</si>
  <si>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</si>
  <si>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</si>
  <si>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</si>
  <si>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</si>
  <si>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</si>
  <si>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</si>
  <si>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</si>
  <si>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</si>
  <si>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</si>
  <si>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</si>
  <si>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</si>
  <si>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</si>
  <si>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</si>
  <si>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</si>
  <si>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</si>
  <si>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</si>
  <si>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</si>
  <si>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</si>
  <si>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</si>
  <si>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</si>
  <si>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</si>
  <si>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</si>
  <si>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</si>
  <si>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</si>
  <si>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</si>
  <si>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</si>
  <si>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</si>
  <si>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</si>
  <si>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</si>
  <si>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</si>
  <si>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</si>
  <si>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</si>
  <si>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</si>
  <si>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</si>
  <si>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</si>
  <si>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</si>
  <si>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</si>
  <si>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</si>
  <si>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</si>
  <si>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</si>
  <si>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</si>
  <si>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</si>
  <si>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</si>
  <si>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</si>
  <si>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</si>
  <si>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</si>
  <si>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</si>
  <si>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</si>
  <si>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</si>
  <si>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</si>
  <si>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</si>
  <si>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</si>
  <si>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</si>
  <si>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</si>
  <si>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</si>
  <si>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</si>
  <si>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</si>
  <si>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</si>
  <si>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</si>
  <si>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</si>
  <si>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</si>
  <si>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</si>
  <si>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</si>
  <si>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</si>
  <si>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</si>
  <si>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</si>
  <si>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</si>
  <si>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</si>
  <si>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</si>
  <si>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</si>
  <si>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</si>
  <si>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</si>
  <si>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</si>
  <si>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</si>
  <si>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</si>
  <si>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</si>
  <si>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</si>
  <si>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</si>
  <si>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</si>
  <si>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</si>
  <si>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</si>
  <si>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</si>
  <si>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</si>
  <si>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</si>
  <si>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</si>
  <si>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</si>
  <si>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</si>
  <si>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</si>
  <si>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</si>
  <si>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</si>
  <si>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</si>
  <si>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</si>
  <si>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</si>
  <si>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</si>
  <si>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</si>
  <si>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</si>
  <si>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</si>
  <si>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</si>
  <si>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</si>
  <si>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</si>
  <si>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</si>
  <si>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</si>
  <si>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</si>
  <si>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</si>
  <si>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</si>
  <si>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</si>
  <si>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</si>
  <si>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</si>
  <si>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</si>
  <si>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</si>
  <si>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</si>
  <si>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</si>
  <si>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</si>
  <si>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</si>
  <si>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</si>
  <si>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</si>
  <si>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</si>
  <si>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</si>
  <si>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</si>
  <si>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</si>
  <si>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</si>
  <si>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</si>
  <si>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</si>
  <si>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</si>
  <si>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</si>
  <si>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</si>
  <si>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</si>
  <si>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</si>
  <si>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</si>
  <si>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</si>
  <si>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</si>
  <si>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</si>
  <si>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</si>
  <si>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</si>
  <si>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</si>
  <si>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</si>
  <si>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</si>
  <si>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</si>
  <si>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</si>
  <si>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</si>
  <si>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</si>
  <si>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</si>
  <si>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</si>
  <si>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</si>
  <si>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</si>
  <si>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</si>
  <si>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</si>
  <si>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</si>
  <si>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</si>
  <si>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</si>
  <si>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</si>
  <si>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</si>
  <si>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</si>
  <si>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</si>
  <si>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</si>
  <si>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</si>
  <si>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</si>
  <si>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</si>
  <si>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</si>
  <si>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</si>
  <si>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</si>
  <si>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</si>
  <si>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</si>
  <si>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</si>
  <si>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</si>
  <si>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</si>
  <si>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</si>
  <si>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</si>
  <si>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</si>
  <si>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</si>
  <si>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</si>
  <si>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</si>
  <si>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</si>
  <si>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</si>
  <si>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</si>
  <si>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</si>
  <si>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</si>
  <si>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</si>
  <si>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</si>
  <si>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</si>
  <si>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</si>
  <si>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</si>
  <si>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</si>
  <si>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</si>
  <si>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</si>
  <si>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</si>
  <si>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</si>
  <si>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</si>
  <si>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</si>
  <si>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</si>
  <si>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</si>
  <si>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</si>
  <si>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</si>
  <si>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</si>
  <si>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</si>
  <si>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</si>
  <si>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</si>
  <si>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</si>
  <si>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</si>
  <si>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</si>
  <si>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</si>
  <si>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</si>
  <si>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</si>
  <si>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</si>
  <si>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</si>
  <si>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</si>
  <si>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</si>
  <si>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</si>
  <si>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</si>
  <si>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</si>
  <si>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</si>
  <si>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</si>
  <si>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</si>
  <si>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</si>
  <si>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</si>
  <si>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</si>
  <si>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</si>
  <si>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</si>
  <si>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</si>
  <si>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</si>
  <si>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</si>
  <si>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</si>
  <si>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</si>
  <si>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</si>
  <si>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</si>
  <si>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</si>
  <si>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</si>
  <si>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</si>
  <si>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</si>
  <si>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</si>
  <si>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</si>
  <si>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</si>
  <si>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</si>
  <si>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</si>
  <si>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</si>
  <si>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</si>
  <si>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</si>
  <si>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</si>
  <si>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</si>
  <si>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</si>
  <si>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</si>
  <si>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</si>
  <si>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</si>
  <si>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</si>
  <si>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</si>
  <si>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</si>
  <si>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</si>
  <si>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</si>
  <si>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</si>
  <si>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</si>
  <si>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</si>
  <si>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</si>
  <si>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</si>
  <si>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</si>
  <si>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</si>
  <si>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</si>
  <si>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</si>
  <si>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</si>
  <si>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</si>
  <si>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</si>
  <si>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</si>
  <si>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</si>
  <si>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</si>
  <si>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</si>
  <si>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</si>
  <si>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</si>
  <si>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</si>
  <si>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</si>
  <si>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</si>
  <si>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</si>
  <si>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</si>
  <si>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</si>
  <si>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</si>
  <si>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</si>
  <si>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</si>
  <si>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</si>
  <si>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</si>
  <si>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</si>
  <si>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</si>
  <si>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</si>
  <si>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</si>
  <si>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</si>
  <si>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</si>
  <si>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</si>
  <si>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</si>
  <si>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</si>
  <si>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</si>
  <si>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</si>
  <si>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</si>
  <si>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</si>
  <si>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</si>
  <si>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</si>
  <si>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</si>
  <si>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</si>
  <si>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</si>
  <si>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</si>
  <si>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</si>
  <si>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</si>
  <si>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</si>
  <si>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</si>
  <si>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</si>
  <si>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</si>
  <si>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</si>
  <si>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</si>
  <si>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</si>
  <si>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</si>
  <si>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</si>
  <si>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</si>
  <si>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</si>
  <si>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</si>
  <si>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</si>
  <si>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</si>
  <si>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</si>
  <si>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</si>
  <si>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</si>
  <si>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</si>
  <si>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</si>
  <si>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</si>
  <si>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</si>
  <si>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</si>
  <si>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</si>
  <si>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</si>
  <si>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</si>
  <si>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</si>
  <si>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</si>
  <si>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</si>
  <si>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</si>
  <si>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</si>
  <si>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</si>
  <si>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</si>
  <si>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</si>
  <si>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</si>
  <si>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</si>
  <si>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</si>
  <si>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</si>
  <si>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</si>
  <si>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</si>
  <si>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</si>
  <si>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</si>
  <si>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</si>
  <si>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</si>
  <si>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</si>
  <si>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</si>
  <si>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</si>
  <si>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</si>
  <si>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</si>
  <si>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</si>
  <si>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</si>
  <si>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</si>
  <si>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</si>
  <si>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</si>
  <si>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</si>
  <si>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</si>
  <si>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</si>
  <si>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</si>
  <si>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</si>
  <si>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</si>
  <si>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</si>
  <si>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</si>
  <si>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</si>
  <si>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</si>
  <si>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</si>
  <si>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</si>
  <si>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</si>
  <si>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</si>
  <si>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</si>
  <si>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</si>
  <si>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</si>
  <si>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</si>
  <si>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</si>
  <si>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</si>
  <si>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</si>
  <si>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</si>
  <si>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</si>
  <si>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</si>
  <si>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</si>
  <si>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</si>
  <si>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</si>
  <si>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</si>
  <si>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</si>
  <si>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</si>
  <si>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</si>
  <si>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</si>
  <si>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</si>
  <si>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</si>
  <si>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</si>
  <si>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</si>
  <si>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</si>
  <si>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</si>
  <si>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</si>
  <si>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</si>
  <si>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</si>
  <si>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</si>
  <si>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</si>
  <si>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</si>
  <si>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</si>
  <si>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</si>
  <si>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</si>
  <si>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</si>
  <si>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</si>
  <si>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</si>
  <si>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</si>
  <si>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</si>
  <si>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</si>
  <si>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</si>
  <si>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</si>
  <si>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</si>
  <si>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</si>
  <si>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</si>
  <si>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</si>
  <si>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</si>
  <si>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</si>
  <si>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</si>
  <si>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</si>
  <si>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</si>
  <si>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</si>
  <si>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</si>
  <si>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</si>
  <si>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</si>
  <si>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</si>
  <si>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</si>
  <si>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</si>
  <si>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</si>
  <si>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</si>
  <si>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</si>
  <si>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</si>
  <si>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</si>
  <si>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</si>
  <si>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</si>
  <si>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</si>
  <si>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</si>
  <si>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</si>
  <si>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</si>
  <si>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</si>
  <si>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</si>
  <si>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</si>
  <si>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</si>
  <si>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</si>
  <si>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</si>
  <si>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</si>
  <si>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</si>
  <si>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</si>
  <si>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</si>
  <si>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</si>
  <si>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</si>
  <si>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</si>
  <si>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</si>
  <si>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</si>
  <si>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</si>
  <si>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</si>
  <si>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</si>
  <si>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</si>
  <si>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</si>
  <si>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</si>
  <si>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</si>
  <si>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</si>
  <si>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</si>
  <si>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</si>
  <si>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</si>
  <si>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</si>
  <si>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</si>
  <si>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</si>
  <si>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</si>
  <si>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</si>
  <si>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</si>
  <si>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</si>
  <si>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</si>
  <si>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</si>
  <si>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</si>
  <si>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</si>
  <si>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</si>
  <si>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</si>
  <si>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</si>
  <si>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</si>
  <si>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</si>
  <si>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</si>
  <si>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</si>
  <si>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</si>
  <si>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</si>
  <si>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</si>
  <si>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</si>
  <si>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</si>
  <si>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</si>
  <si>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</si>
  <si>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</si>
  <si>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</si>
  <si>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</si>
  <si>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</si>
  <si>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</si>
  <si>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</si>
  <si>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</si>
  <si>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</si>
  <si>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</si>
  <si>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</si>
  <si>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</si>
  <si>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</si>
  <si>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</si>
  <si>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</si>
  <si>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</si>
  <si>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</si>
  <si>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</si>
  <si>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</si>
  <si>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</si>
  <si>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</si>
  <si>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</si>
  <si>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</si>
  <si>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</si>
  <si>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</si>
  <si>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</si>
  <si>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</si>
  <si>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</si>
  <si>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</si>
  <si>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</si>
  <si>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</si>
  <si>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</si>
  <si>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</si>
  <si>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</si>
  <si>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</si>
  <si>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</si>
  <si>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</si>
  <si>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</si>
  <si>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</si>
  <si>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</si>
  <si>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</si>
  <si>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</si>
  <si>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</si>
  <si>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</si>
  <si>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</si>
  <si>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</si>
  <si>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</si>
  <si>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</si>
  <si>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</si>
  <si>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</si>
  <si>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</si>
  <si>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</si>
  <si>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</si>
  <si>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</si>
  <si>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</si>
  <si>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</si>
  <si>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</si>
  <si>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</si>
  <si>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</si>
  <si>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</si>
  <si>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</si>
  <si>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</si>
  <si>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</si>
  <si>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</si>
  <si>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</si>
  <si>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</si>
  <si>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</si>
  <si>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</si>
  <si>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</si>
  <si>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</si>
  <si>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</si>
  <si>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</si>
  <si>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</si>
  <si>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</si>
  <si>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</si>
  <si>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</si>
  <si>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</si>
  <si>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</si>
  <si>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</si>
  <si>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</si>
  <si>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</si>
  <si>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</si>
  <si>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</si>
  <si>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</si>
  <si>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</si>
  <si>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</si>
  <si>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</si>
  <si>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</si>
  <si>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</si>
  <si>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</si>
  <si>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</si>
  <si>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</si>
  <si>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</si>
  <si>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</si>
  <si>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</si>
  <si>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</si>
  <si>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</si>
  <si>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</si>
  <si>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</si>
  <si>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</si>
  <si>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</si>
  <si>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</si>
  <si>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</si>
  <si>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</si>
  <si>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</si>
  <si>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</si>
  <si>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</si>
  <si>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</si>
  <si>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</si>
  <si>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</si>
  <si>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</si>
  <si>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</si>
  <si>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</si>
  <si>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</si>
  <si>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</si>
  <si>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</si>
  <si>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</si>
  <si>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</si>
  <si>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</si>
  <si>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</si>
  <si>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</si>
  <si>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</si>
  <si>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</si>
  <si>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</si>
  <si>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</si>
  <si>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</si>
  <si>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</si>
  <si>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</si>
  <si>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</si>
  <si>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</si>
  <si>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</si>
  <si>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</si>
  <si>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</si>
  <si>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</si>
  <si>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</si>
  <si>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</si>
  <si>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</si>
  <si>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</si>
  <si>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</si>
  <si>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</si>
  <si>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</si>
  <si>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</si>
  <si>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</si>
  <si>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</si>
  <si>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</si>
  <si>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</si>
  <si>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</si>
  <si>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</si>
  <si>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</si>
  <si>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</si>
  <si>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</si>
  <si>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</si>
  <si>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</si>
  <si>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</si>
  <si>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</si>
  <si>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</si>
  <si>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</si>
  <si>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</si>
  <si>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</si>
  <si>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</si>
  <si>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</si>
  <si>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</si>
  <si>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</si>
  <si>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</si>
  <si>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</si>
  <si>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</si>
  <si>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</si>
  <si>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</si>
  <si>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</si>
  <si>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</si>
  <si>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</si>
  <si>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</si>
  <si>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</si>
  <si>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</si>
  <si>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</si>
  <si>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</si>
  <si>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</si>
  <si>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</si>
  <si>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</si>
  <si>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</si>
  <si>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</si>
  <si>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</si>
  <si>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</si>
  <si>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</si>
  <si>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</si>
  <si>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</si>
  <si>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</si>
  <si>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</si>
  <si>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</si>
  <si>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</si>
  <si>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</si>
  <si>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</si>
  <si>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</si>
  <si>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</si>
  <si>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</si>
  <si>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</si>
  <si>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</si>
  <si>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</si>
  <si>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</si>
  <si>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</si>
  <si>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</si>
  <si>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</si>
  <si>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</si>
  <si>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</si>
  <si>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</si>
  <si>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</si>
  <si>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</si>
  <si>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</si>
  <si>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</si>
  <si>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</si>
  <si>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</si>
  <si>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</si>
  <si>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</si>
  <si>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</si>
  <si>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</si>
  <si>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</si>
  <si>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</si>
  <si>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</si>
  <si>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</si>
  <si>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</si>
  <si>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</si>
  <si>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</si>
  <si>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</si>
  <si>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</si>
  <si>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</si>
  <si>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</si>
  <si>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</si>
  <si>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</si>
  <si>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</si>
  <si>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</si>
  <si>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</si>
  <si>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</si>
  <si>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</si>
  <si>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</si>
  <si>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</si>
  <si>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</si>
  <si>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</si>
  <si>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</si>
  <si>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</si>
  <si>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</si>
  <si>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</si>
  <si>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</si>
  <si>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</si>
  <si>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</si>
  <si>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</si>
  <si>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</si>
  <si>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</si>
  <si>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</si>
  <si>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</si>
  <si>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</si>
  <si>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</si>
  <si>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</si>
  <si>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</si>
  <si>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</si>
  <si>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</si>
  <si>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</si>
  <si>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</si>
  <si>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</si>
  <si>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</si>
  <si>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</si>
  <si>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</si>
  <si>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</si>
  <si>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</si>
  <si>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</si>
  <si>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</si>
  <si>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</si>
  <si>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</si>
  <si>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</si>
  <si>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</si>
  <si>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</si>
  <si>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</si>
  <si>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</si>
  <si>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</si>
  <si>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</si>
  <si>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</si>
  <si>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</si>
  <si>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</si>
  <si>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</si>
  <si>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</si>
  <si>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</si>
  <si>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</si>
  <si>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</si>
  <si>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</si>
  <si>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</si>
  <si>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</si>
  <si>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</si>
  <si>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</si>
  <si>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</si>
  <si>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</si>
  <si>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</si>
  <si>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</si>
  <si>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</si>
  <si>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</si>
  <si>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</si>
  <si>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</si>
  <si>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</si>
  <si>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</si>
  <si>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</si>
  <si>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</si>
  <si>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</si>
  <si>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</si>
  <si>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</si>
  <si>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</si>
  <si>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</si>
  <si>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</si>
  <si>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</si>
  <si>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</si>
  <si>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</si>
  <si>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</si>
  <si>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</si>
  <si>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</si>
  <si>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</si>
  <si>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</si>
  <si>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</si>
  <si>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</si>
  <si>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</si>
  <si>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</si>
  <si>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</si>
  <si>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</si>
  <si>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</si>
  <si>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</si>
  <si>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</si>
  <si>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</si>
  <si>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</si>
  <si>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</si>
  <si>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</si>
  <si>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</si>
  <si>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</si>
  <si>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</si>
  <si>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</si>
  <si>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</si>
  <si>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</si>
  <si>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</si>
  <si>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</si>
  <si>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</si>
  <si>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</si>
  <si>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</si>
  <si>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</si>
  <si>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</si>
  <si>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</si>
  <si>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</si>
  <si>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</si>
  <si>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</si>
  <si>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</si>
  <si>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</si>
  <si>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</si>
  <si>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</si>
  <si>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</si>
  <si>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</si>
  <si>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</si>
  <si>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</si>
  <si>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</si>
  <si>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</si>
  <si>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</si>
  <si>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</si>
  <si>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</si>
  <si>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</si>
  <si>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</si>
  <si>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</si>
  <si>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</si>
  <si>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</si>
  <si>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</si>
  <si>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</si>
  <si>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</si>
  <si>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</si>
  <si>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</si>
  <si>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</si>
  <si>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</si>
  <si>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</si>
  <si>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</si>
  <si>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</si>
  <si>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</si>
  <si>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</si>
  <si>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</si>
  <si>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</si>
  <si>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</si>
  <si>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</si>
  <si>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</si>
  <si>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</si>
  <si>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</si>
  <si>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</si>
  <si>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</si>
  <si>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</si>
  <si>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</si>
  <si>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</si>
  <si>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</si>
  <si>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</si>
  <si>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</si>
  <si>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</si>
  <si>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</si>
  <si>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</si>
  <si>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</si>
  <si>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</si>
  <si>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</si>
  <si>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</si>
  <si>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</si>
  <si>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</si>
  <si>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</si>
  <si>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</si>
  <si>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</si>
  <si>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</si>
  <si>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</si>
  <si>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</si>
  <si>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</si>
  <si>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</si>
  <si>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</si>
  <si>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</si>
  <si>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</si>
  <si>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</si>
  <si>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</si>
  <si>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</si>
  <si>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</si>
  <si>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</si>
  <si>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</si>
  <si>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</si>
  <si>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</si>
  <si>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</si>
  <si>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</si>
  <si>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</si>
  <si>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</si>
  <si>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</si>
  <si>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</si>
  <si>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</si>
  <si>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</si>
  <si>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</si>
  <si>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</si>
  <si>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</si>
  <si>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</si>
  <si>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</si>
  <si>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</si>
  <si>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</si>
  <si>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</si>
  <si>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</si>
  <si>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</si>
  <si>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</si>
  <si>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</si>
  <si>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</si>
  <si>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</si>
  <si>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</si>
  <si>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</si>
  <si>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</si>
  <si>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</si>
  <si>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</si>
  <si>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</si>
  <si>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</si>
  <si>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</si>
  <si>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</si>
  <si>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</si>
  <si>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</si>
  <si>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</si>
  <si>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</si>
  <si>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</si>
  <si>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</si>
  <si>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</si>
  <si>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</si>
  <si>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</si>
  <si>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</si>
  <si>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</si>
  <si>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</si>
  <si>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</si>
  <si>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</si>
  <si>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</si>
  <si>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</si>
  <si>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</si>
  <si>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</si>
  <si>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</si>
  <si>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</si>
  <si>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</si>
  <si>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</si>
  <si>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</si>
  <si>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</si>
  <si>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</si>
  <si>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</si>
  <si>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</si>
  <si>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</si>
  <si>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</si>
  <si>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</si>
  <si>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</si>
  <si>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</si>
  <si>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</si>
  <si>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</si>
  <si>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</si>
  <si>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</si>
  <si>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</si>
  <si>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</si>
  <si>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</si>
  <si>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</si>
  <si>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</si>
  <si>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</si>
  <si>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</si>
  <si>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</si>
  <si>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</si>
  <si>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</si>
  <si>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</si>
  <si>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</si>
  <si>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</si>
  <si>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</si>
  <si>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</si>
  <si>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</si>
  <si>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</si>
  <si>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</si>
  <si>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</si>
  <si>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</si>
  <si>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</si>
  <si>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</si>
  <si>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</si>
  <si>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</si>
  <si>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</si>
  <si>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</si>
  <si>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</si>
  <si>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</si>
  <si>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</si>
  <si>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</si>
  <si>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</si>
  <si>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</si>
  <si>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</si>
  <si>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</si>
  <si>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</si>
  <si>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</si>
  <si>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</si>
  <si>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</si>
  <si>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</si>
  <si>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</si>
  <si>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</si>
  <si>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</si>
  <si>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</si>
  <si>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</si>
  <si>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</si>
  <si>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</si>
  <si>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</si>
  <si>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</si>
  <si>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</si>
  <si>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</si>
  <si>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</si>
  <si>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</si>
  <si>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</si>
  <si>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</si>
  <si>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</si>
  <si>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</si>
  <si>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</si>
  <si>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</si>
  <si>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</si>
  <si>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</si>
  <si>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</si>
  <si>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</si>
  <si>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</si>
  <si>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</si>
  <si>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</si>
  <si>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</si>
  <si>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</si>
  <si>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</si>
  <si>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</si>
  <si>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</si>
  <si>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</si>
  <si>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</si>
  <si>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</si>
  <si>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</si>
  <si>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</si>
  <si>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</si>
  <si>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</si>
  <si>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</si>
  <si>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</si>
  <si>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</si>
  <si>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</si>
  <si>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</si>
  <si>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</si>
  <si>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</si>
  <si>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</si>
  <si>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</si>
  <si>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</si>
  <si>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</si>
  <si>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</si>
  <si>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</si>
  <si>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</si>
  <si>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</si>
  <si>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</si>
  <si>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</si>
  <si>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</si>
  <si>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</si>
  <si>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</si>
  <si>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</si>
  <si>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</si>
  <si>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</si>
  <si>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</si>
  <si>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</si>
  <si>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</si>
  <si>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</si>
  <si>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</si>
  <si>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</si>
  <si>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</si>
  <si>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</si>
  <si>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</si>
  <si>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</si>
  <si>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</si>
  <si>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</si>
  <si>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</si>
  <si>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</si>
  <si>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</si>
  <si>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</si>
  <si>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</si>
  <si>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</si>
  <si>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</si>
  <si>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</si>
  <si>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</si>
  <si>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</si>
  <si>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</si>
  <si>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</si>
  <si>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</si>
  <si>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</si>
  <si>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</si>
  <si>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</si>
  <si>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</si>
  <si>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</si>
  <si>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</si>
  <si>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</si>
  <si>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</si>
  <si>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</si>
  <si>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</si>
  <si>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</si>
  <si>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</si>
  <si>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</si>
  <si>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</si>
  <si>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</si>
  <si>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</si>
  <si>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</si>
  <si>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</si>
  <si>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</si>
  <si>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</si>
  <si>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</si>
  <si>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</si>
  <si>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</si>
  <si>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</si>
  <si>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</si>
  <si>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</si>
  <si>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</si>
  <si>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</si>
  <si>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</si>
  <si>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</si>
  <si>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</si>
  <si>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</si>
  <si>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</si>
  <si>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</si>
  <si>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</si>
  <si>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</si>
  <si>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</si>
  <si>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</si>
  <si>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</si>
  <si>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</si>
  <si>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</si>
  <si>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</si>
  <si>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</si>
  <si>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</si>
  <si>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</si>
  <si>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</si>
  <si>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</si>
  <si>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</si>
  <si>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</si>
  <si>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</si>
  <si>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</si>
  <si>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</si>
  <si>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</si>
  <si>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</si>
  <si>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</si>
  <si>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</si>
  <si>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</si>
  <si>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</si>
  <si>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</si>
  <si>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</si>
  <si>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</si>
  <si>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</si>
  <si>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</si>
  <si>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</si>
  <si>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</si>
  <si>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</si>
  <si>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</si>
  <si>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</si>
  <si>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</si>
  <si>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</si>
  <si>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</si>
  <si>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</si>
  <si>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</si>
  <si>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</si>
  <si>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</si>
  <si>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</si>
  <si>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</si>
  <si>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</si>
  <si>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</si>
  <si>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</si>
  <si>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</si>
  <si>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</si>
  <si>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</si>
  <si>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</si>
  <si>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</si>
  <si>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</si>
  <si>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</si>
  <si>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</si>
  <si>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</si>
  <si>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</si>
  <si>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</si>
  <si>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</si>
  <si>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</si>
  <si>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</si>
  <si>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</si>
  <si>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</si>
  <si>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</si>
  <si>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</si>
  <si>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</si>
  <si>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</si>
  <si>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</si>
  <si>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</si>
  <si>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</si>
  <si>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</si>
  <si>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</si>
  <si>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</si>
  <si>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</si>
  <si>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</si>
  <si>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</si>
  <si>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</si>
  <si>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</si>
  <si>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</si>
  <si>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</si>
  <si>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</si>
  <si>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</si>
  <si>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</si>
  <si>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</si>
  <si>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</si>
  <si>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</si>
  <si>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</si>
  <si>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</si>
  <si>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</si>
  <si>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</si>
  <si>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</si>
  <si>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</si>
  <si>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</si>
  <si>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</si>
  <si>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</si>
  <si>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</si>
  <si>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</si>
  <si>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</si>
  <si>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</si>
  <si>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</si>
  <si>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</si>
  <si>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</si>
  <si>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</si>
  <si>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</si>
  <si>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</si>
  <si>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</si>
  <si>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</si>
  <si>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</si>
  <si>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</si>
  <si>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</si>
  <si>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</si>
  <si>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</si>
  <si>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</si>
  <si>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</si>
  <si>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</si>
  <si>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</si>
  <si>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</si>
  <si>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</si>
  <si>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</si>
  <si>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</si>
  <si>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</si>
  <si>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</si>
  <si>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</si>
  <si>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</si>
  <si>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</si>
  <si>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</si>
  <si>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</si>
  <si>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</si>
  <si>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</si>
  <si>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</si>
  <si>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</si>
  <si>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</si>
  <si>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</si>
  <si>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</si>
  <si>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</si>
  <si>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</si>
  <si>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</si>
  <si>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</si>
  <si>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</si>
  <si>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</si>
  <si>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</si>
  <si>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</si>
  <si>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</si>
  <si>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</si>
  <si>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</si>
  <si>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</si>
  <si>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</si>
  <si>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</si>
  <si>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</si>
  <si>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</si>
  <si>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</si>
  <si>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</si>
  <si>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</si>
  <si>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</si>
  <si>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</si>
  <si>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</si>
  <si>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</si>
  <si>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</si>
  <si>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</si>
  <si>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</si>
  <si>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</si>
  <si>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</si>
  <si>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</si>
  <si>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</si>
  <si>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</si>
  <si>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</si>
  <si>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</si>
  <si>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</si>
  <si>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</si>
  <si>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</si>
  <si>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</si>
  <si>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</si>
  <si>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</si>
  <si>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</si>
  <si>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</si>
  <si>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</si>
  <si>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</si>
  <si>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</si>
  <si>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</si>
  <si>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</si>
  <si>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</si>
  <si>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</si>
  <si>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</si>
  <si>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</si>
  <si>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</si>
  <si>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</si>
  <si>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</si>
  <si>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</si>
  <si>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</si>
  <si>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</si>
  <si>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</si>
  <si>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</si>
  <si>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</si>
  <si>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</si>
  <si>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</si>
  <si>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</si>
  <si>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</si>
  <si>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</si>
  <si>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</si>
  <si>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</si>
  <si>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</si>
  <si>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</si>
  <si>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</si>
  <si>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</si>
  <si>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</si>
  <si>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</si>
  <si>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</si>
  <si>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</si>
  <si>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</si>
  <si>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</si>
  <si>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</si>
  <si>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</si>
  <si>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</si>
  <si>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</si>
  <si>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</si>
  <si>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</si>
  <si>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</si>
  <si>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</si>
  <si>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</si>
  <si>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</si>
  <si>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</si>
  <si>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</si>
  <si>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</si>
  <si>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</si>
  <si>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</si>
  <si>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</si>
  <si>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</si>
  <si>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</si>
  <si>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</si>
  <si>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</si>
  <si>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</si>
  <si>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</si>
  <si>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</si>
  <si>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</si>
  <si>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</si>
  <si>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</si>
  <si>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</si>
  <si>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</si>
  <si>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</si>
  <si>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</si>
  <si>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</si>
  <si>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</si>
  <si>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</si>
  <si>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</si>
  <si>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</si>
  <si>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</si>
  <si>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</si>
  <si>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</si>
  <si>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</si>
  <si>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</si>
  <si>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</si>
  <si>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</si>
  <si>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</si>
  <si>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</si>
  <si>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</si>
  <si>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</si>
  <si>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</si>
  <si>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</si>
  <si>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</si>
  <si>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</si>
  <si>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</si>
  <si>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</si>
  <si>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</si>
  <si>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</si>
  <si>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</si>
  <si>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</si>
  <si>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</si>
  <si>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</si>
  <si>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</si>
  <si>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</si>
  <si>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</si>
  <si>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</si>
  <si>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</si>
  <si>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</si>
  <si>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</si>
  <si>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</si>
  <si>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</si>
  <si>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</si>
  <si>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</si>
  <si>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</si>
  <si>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</si>
  <si>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</si>
  <si>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</si>
  <si>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</si>
  <si>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</si>
  <si>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</si>
  <si>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</si>
  <si>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</si>
  <si>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</si>
  <si>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</si>
  <si>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</si>
  <si>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</si>
  <si>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</si>
  <si>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</si>
  <si>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</si>
  <si>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</si>
  <si>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</si>
  <si>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</si>
  <si>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</si>
  <si>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</si>
  <si>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</si>
  <si>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</si>
  <si>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</si>
  <si>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</si>
  <si>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</si>
  <si>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</si>
  <si>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</si>
  <si>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</si>
  <si>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</si>
  <si>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</si>
  <si>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</si>
  <si>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</si>
  <si>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</si>
  <si>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</si>
  <si>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</si>
  <si>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</si>
  <si>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</si>
  <si>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</si>
  <si>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</si>
  <si>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</si>
  <si>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</si>
  <si>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</si>
  <si>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</si>
  <si>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</si>
  <si>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</si>
  <si>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</si>
  <si>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</si>
  <si>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</si>
  <si>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</si>
  <si>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</si>
  <si>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</si>
  <si>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</si>
  <si>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</si>
  <si>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</si>
  <si>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</si>
  <si>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</si>
  <si>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</si>
  <si>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</si>
  <si>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</si>
  <si>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</si>
  <si>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</si>
  <si>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</si>
  <si>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</si>
  <si>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</si>
  <si>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</si>
  <si>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</si>
  <si>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</si>
  <si>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</si>
  <si>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</si>
  <si>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</si>
  <si>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</si>
  <si>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</si>
  <si>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</si>
  <si>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</si>
  <si>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</si>
  <si>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</si>
  <si>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</si>
  <si>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</si>
  <si>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</si>
  <si>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</si>
  <si>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</si>
  <si>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</si>
  <si>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</si>
  <si>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</si>
  <si>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</si>
  <si>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</si>
  <si>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</si>
  <si>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</si>
  <si>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</si>
  <si>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</si>
  <si>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</si>
  <si>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</si>
  <si>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</si>
  <si>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</si>
  <si>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</si>
  <si>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</si>
  <si>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</si>
  <si>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</si>
  <si>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</si>
  <si>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</si>
  <si>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</si>
  <si>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</si>
  <si>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</si>
  <si>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</si>
  <si>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</si>
  <si>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</si>
  <si>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</si>
  <si>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</si>
  <si>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</si>
  <si>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</si>
  <si>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</si>
  <si>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</si>
  <si>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</si>
  <si>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</si>
  <si>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</si>
  <si>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</si>
  <si>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</si>
  <si>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</si>
  <si>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</si>
  <si>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</si>
  <si>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</si>
  <si>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</si>
  <si>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</si>
  <si>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</si>
  <si>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</si>
  <si>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</si>
  <si>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</si>
  <si>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</si>
  <si>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</si>
  <si>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</si>
  <si>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</si>
  <si>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</si>
  <si>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</si>
  <si>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</si>
  <si>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</si>
  <si>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</si>
  <si>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</si>
  <si>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</si>
  <si>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</si>
  <si>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</si>
  <si>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</si>
  <si>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</si>
  <si>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</si>
  <si>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</si>
  <si>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</si>
  <si>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</si>
  <si>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</si>
  <si>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</si>
  <si>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</si>
  <si>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</si>
  <si>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</si>
  <si>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</si>
  <si>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</si>
  <si>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</si>
  <si>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</si>
  <si>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</si>
  <si>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</si>
  <si>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</si>
  <si>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</si>
  <si>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</si>
  <si>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</si>
  <si>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</si>
  <si>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</si>
  <si>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</si>
  <si>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</si>
  <si>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</si>
  <si>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</si>
  <si>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</si>
  <si>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</si>
  <si>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</si>
  <si>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</si>
  <si>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</si>
  <si>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</si>
  <si>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</si>
  <si>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</si>
  <si>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</si>
  <si>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</si>
  <si>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</si>
  <si>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</si>
  <si>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</si>
  <si>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</si>
  <si>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</si>
  <si>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</si>
  <si>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</si>
  <si>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</si>
  <si>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</si>
  <si>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</si>
  <si>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</si>
  <si>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</si>
  <si>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</si>
  <si>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</si>
  <si>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</si>
  <si>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</si>
  <si>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</si>
  <si>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</si>
  <si>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</si>
  <si>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</si>
  <si>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</si>
  <si>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</si>
  <si>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</si>
  <si>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</si>
  <si>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</si>
  <si>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</si>
  <si>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</si>
  <si>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</si>
  <si>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</si>
  <si>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</si>
  <si>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</si>
  <si>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</si>
  <si>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</si>
  <si>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</si>
  <si>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</si>
  <si>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</si>
  <si>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</si>
  <si>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</si>
  <si>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</si>
  <si>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</si>
  <si>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</si>
  <si>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</si>
  <si>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</si>
  <si>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</si>
  <si>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</si>
  <si>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</si>
  <si>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</si>
  <si>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</si>
  <si>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</si>
  <si>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</si>
  <si>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</si>
  <si>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</si>
  <si>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</si>
  <si>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</si>
  <si>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</si>
  <si>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</si>
  <si>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</si>
  <si>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</si>
  <si>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</si>
  <si>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</si>
  <si>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</si>
  <si>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</si>
  <si>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</si>
  <si>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</si>
  <si>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</si>
  <si>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</si>
  <si>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</si>
  <si>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</si>
  <si>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</si>
  <si>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</si>
  <si>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</si>
  <si>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</si>
  <si>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</si>
  <si>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</si>
  <si>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</si>
  <si>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</si>
  <si>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</si>
  <si>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</si>
  <si>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</si>
  <si>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</si>
  <si>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</si>
  <si>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</si>
  <si>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</si>
  <si>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</si>
  <si>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</si>
  <si>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</si>
  <si>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</si>
  <si>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</si>
  <si>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</si>
  <si>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</si>
  <si>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</si>
  <si>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</si>
  <si>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</si>
  <si>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</si>
  <si>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</si>
  <si>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</si>
  <si>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</si>
  <si>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</si>
  <si>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</si>
  <si>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</si>
  <si>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</si>
  <si>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</si>
  <si>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</si>
  <si>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</si>
  <si>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</si>
  <si>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</si>
  <si>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</si>
  <si>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</si>
  <si>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</si>
  <si>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</si>
  <si>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</si>
  <si>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</si>
  <si>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</si>
  <si>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</si>
  <si>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</si>
  <si>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</si>
  <si>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</si>
  <si>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</si>
  <si>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</si>
  <si>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</si>
  <si>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</si>
  <si>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</si>
  <si>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</si>
  <si>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</si>
  <si>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</si>
  <si>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</si>
  <si>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</si>
  <si>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</si>
  <si>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</si>
  <si>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</si>
  <si>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</si>
  <si>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</si>
  <si>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</si>
  <si>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</si>
  <si>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</si>
  <si>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</si>
  <si>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</si>
  <si>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</si>
  <si>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</si>
  <si>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</si>
  <si>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</si>
  <si>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</si>
  <si>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</si>
  <si>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</si>
  <si>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</si>
  <si>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</si>
  <si>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</si>
  <si>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</si>
  <si>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</si>
  <si>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</si>
  <si>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</si>
  <si>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</si>
  <si>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</si>
  <si>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</si>
  <si>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</si>
  <si>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</si>
  <si>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</si>
  <si>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</si>
  <si>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</si>
  <si>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</si>
  <si>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</si>
  <si>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</si>
  <si>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</si>
  <si>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</si>
  <si>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</si>
  <si>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</si>
  <si>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</si>
  <si>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</si>
  <si>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</si>
  <si>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</si>
  <si>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</si>
  <si>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</si>
  <si>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</si>
  <si>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</si>
  <si>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</si>
  <si>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</si>
  <si>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</si>
  <si>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</si>
  <si>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</si>
  <si>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</si>
  <si>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</si>
  <si>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</si>
  <si>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</si>
  <si>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</si>
  <si>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</si>
  <si>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</si>
  <si>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</si>
  <si>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</si>
  <si>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</si>
  <si>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</si>
  <si>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</si>
  <si>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</si>
  <si>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</si>
  <si>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</si>
  <si>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</si>
  <si>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</si>
  <si>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</si>
  <si>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</si>
  <si>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</si>
  <si>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</si>
  <si>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</si>
  <si>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</si>
  <si>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</si>
  <si>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</si>
  <si>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</si>
  <si>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</si>
  <si>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</si>
  <si>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</si>
  <si>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</si>
  <si>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</si>
  <si>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</si>
  <si>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</si>
  <si>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</si>
  <si>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</si>
  <si>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</si>
  <si>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</si>
  <si>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</si>
  <si>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</si>
  <si>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</si>
  <si>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</si>
  <si>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</si>
  <si>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</si>
  <si>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</si>
  <si>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</si>
  <si>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</si>
  <si>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</si>
  <si>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</si>
  <si>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</si>
  <si>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</si>
  <si>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</si>
  <si>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</si>
  <si>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</si>
  <si>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</si>
  <si>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</si>
  <si>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</si>
  <si>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</si>
  <si>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</si>
  <si>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</si>
  <si>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</si>
  <si>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</si>
  <si>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</si>
  <si>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</si>
  <si>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</si>
  <si>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</si>
  <si>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</si>
  <si>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</si>
  <si>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</si>
  <si>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</si>
  <si>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</si>
  <si>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</si>
  <si>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</si>
  <si>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</si>
  <si>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</si>
  <si>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</si>
  <si>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</si>
  <si>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</si>
  <si>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</si>
  <si>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</si>
  <si>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</si>
  <si>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</si>
  <si>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</si>
  <si>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</si>
  <si>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</si>
  <si>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</si>
  <si>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</si>
  <si>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</si>
  <si>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</si>
  <si>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</si>
  <si>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</si>
  <si>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</si>
  <si>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</si>
  <si>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</si>
  <si>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</si>
  <si>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</si>
  <si>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</si>
  <si>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</si>
  <si>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</si>
  <si>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</si>
  <si>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</si>
  <si>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</si>
  <si>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</si>
  <si>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</si>
  <si>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</si>
  <si>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</si>
  <si>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</si>
  <si>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</si>
  <si>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</si>
  <si>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</si>
  <si>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</si>
  <si>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</si>
  <si>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</si>
  <si>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</si>
  <si>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</si>
  <si>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</si>
  <si>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</si>
  <si>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</si>
  <si>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</si>
  <si>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</si>
  <si>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</si>
  <si>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</si>
  <si>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</si>
  <si>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</si>
  <si>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</si>
  <si>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</si>
  <si>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</si>
  <si>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</si>
  <si>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</si>
  <si>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</si>
  <si>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</si>
  <si>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</si>
  <si>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</si>
  <si>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</si>
  <si>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</si>
  <si>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</si>
  <si>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</si>
  <si>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</si>
  <si>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</si>
  <si>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</si>
  <si>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</si>
  <si>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</si>
  <si>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</si>
  <si>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</si>
  <si>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</si>
  <si>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</si>
  <si>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</si>
  <si>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</si>
  <si>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</si>
  <si>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</si>
  <si>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</si>
  <si>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</si>
  <si>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</si>
  <si>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</si>
  <si>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</si>
  <si>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</si>
  <si>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</si>
  <si>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</si>
  <si>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</si>
  <si>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</si>
  <si>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</si>
  <si>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</si>
  <si>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</si>
  <si>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</si>
  <si>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</si>
  <si>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</si>
  <si>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</si>
  <si>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</si>
  <si>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</si>
  <si>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</si>
  <si>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</si>
  <si>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</si>
  <si>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</si>
  <si>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</si>
  <si>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</si>
  <si>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</si>
  <si>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</si>
  <si>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</si>
  <si>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</si>
  <si>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</si>
  <si>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</si>
  <si>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</si>
  <si>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</si>
  <si>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</si>
  <si>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</si>
  <si>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</si>
  <si>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</si>
  <si>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</si>
  <si>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</si>
  <si>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</si>
  <si>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</si>
  <si>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</si>
  <si>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</si>
  <si>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</si>
  <si>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</si>
  <si>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</si>
  <si>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</si>
  <si>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</si>
  <si>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</si>
  <si>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</si>
  <si>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</si>
  <si>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</si>
  <si>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</si>
  <si>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</si>
  <si>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</si>
  <si>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</si>
  <si>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</si>
  <si>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</si>
  <si>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</si>
  <si>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</si>
  <si>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</si>
  <si>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</si>
  <si>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</si>
  <si>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</si>
  <si>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</si>
  <si>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</si>
  <si>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</si>
  <si>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</si>
  <si>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</si>
  <si>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</si>
  <si>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</si>
  <si>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</si>
  <si>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</si>
  <si>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</si>
  <si>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</si>
  <si>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</si>
  <si>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</si>
  <si>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</si>
  <si>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</si>
  <si>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</si>
  <si>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</si>
  <si>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</si>
  <si>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</si>
  <si>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</si>
  <si>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</si>
  <si>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</si>
  <si>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</si>
  <si>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</si>
  <si>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</si>
  <si>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</si>
  <si>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</si>
  <si>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</si>
  <si>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</si>
  <si>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</si>
  <si>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</si>
  <si>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</si>
  <si>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</si>
  <si>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</si>
  <si>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</si>
  <si>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</si>
  <si>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</si>
  <si>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</si>
  <si>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</si>
  <si>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</si>
  <si>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</si>
  <si>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</si>
  <si>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</si>
  <si>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</si>
  <si>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</si>
  <si>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</si>
  <si>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</si>
  <si>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</si>
  <si>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</si>
  <si>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</si>
  <si>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</si>
  <si>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</si>
  <si>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</si>
  <si>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</si>
  <si>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</si>
  <si>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</si>
  <si>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</si>
  <si>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</si>
  <si>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</si>
  <si>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</si>
  <si>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</si>
  <si>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</si>
  <si>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</si>
  <si>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</si>
  <si>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</si>
  <si>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</si>
  <si>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</si>
  <si>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</si>
  <si>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</si>
  <si>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</si>
  <si>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</si>
  <si>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</si>
  <si>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</si>
  <si>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</si>
  <si>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</si>
  <si>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</si>
  <si>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</si>
  <si>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</si>
  <si>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</si>
  <si>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</si>
  <si>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</si>
  <si>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</si>
  <si>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</si>
  <si>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</si>
  <si>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</si>
  <si>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</si>
  <si>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</si>
  <si>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</si>
  <si>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</si>
  <si>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</si>
  <si>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</si>
  <si>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</si>
  <si>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</si>
  <si>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</si>
  <si>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</si>
  <si>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</si>
  <si>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</si>
  <si>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</si>
  <si>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</si>
  <si>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</si>
  <si>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</si>
  <si>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</si>
  <si>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</si>
  <si>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</si>
  <si>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</si>
  <si>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</si>
  <si>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</si>
  <si>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</si>
  <si>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</si>
  <si>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</si>
  <si>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</si>
  <si>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</si>
  <si>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</si>
  <si>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</si>
  <si>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</si>
  <si>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</si>
  <si>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</si>
  <si>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</si>
  <si>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</si>
  <si>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</si>
  <si>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</si>
  <si>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</si>
  <si>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</si>
  <si>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</si>
  <si>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</si>
  <si>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</si>
  <si>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</si>
  <si>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</si>
  <si>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</si>
  <si>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</si>
  <si>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</si>
  <si>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</si>
  <si>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</si>
  <si>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</si>
  <si>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</si>
  <si>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</si>
  <si>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</si>
  <si>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</si>
  <si>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</si>
  <si>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</si>
  <si>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</si>
  <si>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</si>
  <si>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</si>
  <si>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</si>
  <si>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</si>
  <si>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</si>
  <si>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</si>
  <si>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</si>
  <si>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</si>
  <si>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</si>
  <si>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</si>
  <si>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</si>
  <si>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</si>
  <si>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</si>
  <si>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</si>
  <si>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</si>
  <si>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</si>
  <si>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</si>
  <si>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</si>
  <si>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</si>
  <si>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</si>
  <si>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</si>
  <si>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</si>
  <si>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</si>
  <si>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</si>
  <si>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</si>
  <si>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</si>
  <si>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</si>
  <si>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</si>
  <si>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</si>
  <si>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</si>
  <si>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</si>
  <si>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</si>
  <si>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</si>
  <si>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</si>
  <si>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</si>
  <si>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</si>
  <si>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</si>
  <si>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</si>
  <si>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</si>
  <si>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</si>
  <si>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</si>
  <si>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</si>
  <si>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</si>
  <si>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</si>
  <si>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</si>
  <si>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</si>
  <si>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</si>
  <si>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</si>
  <si>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</si>
  <si>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</si>
  <si>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</si>
  <si>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</si>
  <si>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</si>
  <si>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</si>
  <si>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</si>
  <si>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</si>
  <si>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</si>
  <si>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</si>
  <si>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</si>
  <si>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</si>
  <si>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</si>
  <si>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</si>
  <si>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</si>
  <si>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</si>
  <si>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</si>
  <si>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</si>
  <si>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</si>
  <si>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</si>
  <si>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</si>
  <si>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</si>
  <si>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</si>
  <si>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</si>
  <si>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</si>
  <si>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</si>
  <si>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</si>
  <si>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</si>
  <si>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</si>
  <si>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</si>
  <si>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</si>
  <si>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</si>
  <si>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</si>
  <si>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</si>
  <si>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</si>
  <si>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</si>
  <si>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</si>
  <si>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</si>
  <si>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</si>
  <si>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</si>
  <si>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</si>
  <si>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</si>
  <si>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</si>
  <si>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</si>
  <si>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</si>
  <si>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</si>
  <si>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</si>
  <si>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</si>
  <si>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</si>
  <si>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</si>
  <si>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</si>
  <si>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</si>
  <si>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</si>
  <si>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</si>
  <si>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</si>
  <si>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</si>
  <si>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</si>
  <si>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</si>
  <si>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</si>
  <si>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</si>
  <si>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</si>
  <si>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</si>
  <si>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</si>
  <si>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</si>
  <si>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</si>
  <si>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</si>
  <si>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</si>
  <si>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</si>
  <si>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</si>
  <si>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</si>
  <si>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</si>
  <si>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</si>
  <si>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</si>
  <si>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</si>
  <si>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</si>
  <si>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</si>
  <si>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</si>
  <si>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</si>
  <si>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</si>
  <si>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</si>
  <si>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</si>
  <si>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</si>
  <si>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</si>
  <si>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</si>
  <si>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</si>
  <si>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</si>
  <si>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</si>
  <si>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</si>
  <si>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</si>
  <si>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</si>
  <si>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</si>
  <si>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</si>
  <si>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</si>
  <si>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</si>
  <si>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</si>
  <si>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</si>
  <si>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</si>
  <si>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</si>
  <si>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</si>
  <si>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</si>
  <si>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</si>
  <si>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</si>
  <si>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</si>
  <si>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</si>
  <si>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</si>
  <si>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</si>
  <si>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</si>
  <si>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</si>
  <si>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</si>
  <si>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</si>
  <si>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</si>
  <si>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</si>
  <si>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</si>
  <si>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</si>
  <si>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</si>
  <si>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</si>
  <si>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</si>
  <si>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</si>
  <si>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</si>
  <si>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</si>
  <si>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</si>
  <si>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</si>
  <si>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</si>
  <si>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</si>
  <si>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</si>
  <si>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</si>
  <si>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</si>
  <si>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</si>
  <si>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</si>
  <si>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</si>
  <si>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</si>
  <si>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</si>
  <si>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</si>
  <si>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</si>
  <si>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</si>
  <si>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</si>
  <si>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</si>
  <si>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</si>
  <si>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</si>
  <si>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</si>
  <si>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</si>
  <si>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</si>
  <si>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</si>
  <si>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</si>
  <si>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</si>
  <si>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</si>
  <si>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</si>
  <si>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</si>
  <si>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</si>
  <si>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</si>
  <si>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</si>
  <si>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</si>
  <si>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</si>
  <si>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</si>
  <si>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</si>
  <si>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</si>
  <si>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</si>
  <si>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</si>
  <si>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</si>
  <si>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</si>
  <si>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</si>
  <si>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</si>
  <si>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</si>
  <si>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</si>
  <si>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</si>
  <si>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</si>
  <si>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</si>
  <si>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</si>
  <si>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</si>
  <si>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</si>
  <si>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</si>
  <si>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</si>
  <si>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</si>
  <si>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</si>
  <si>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</si>
  <si>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</si>
  <si>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</si>
  <si>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</si>
  <si>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</si>
  <si>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</si>
  <si>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</si>
  <si>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</si>
  <si>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</si>
  <si>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</si>
  <si>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</si>
  <si>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</si>
  <si>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</si>
  <si>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</si>
  <si>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</si>
  <si>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</si>
  <si>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</si>
  <si>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</si>
  <si>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</si>
  <si>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</si>
  <si>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</si>
  <si>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</si>
  <si>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</si>
  <si>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</si>
  <si>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</si>
  <si>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</si>
  <si>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</si>
  <si>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</si>
  <si>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</si>
  <si>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</si>
  <si>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</si>
  <si>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</si>
  <si>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</si>
  <si>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</si>
  <si>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</si>
  <si>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</si>
  <si>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</si>
  <si>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</si>
  <si>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</si>
  <si>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</si>
  <si>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</si>
  <si>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</si>
  <si>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</si>
  <si>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</si>
  <si>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</si>
  <si>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</si>
  <si>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</si>
  <si>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</si>
  <si>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</si>
  <si>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</si>
  <si>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</si>
  <si>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</si>
  <si>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</si>
  <si>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</si>
  <si>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</si>
  <si>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</si>
  <si>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</si>
  <si>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</si>
  <si>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</si>
  <si>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</si>
  <si>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</si>
  <si>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</si>
  <si>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</si>
  <si>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</si>
  <si>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</si>
  <si>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</si>
  <si>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</si>
  <si>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</si>
  <si>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</si>
  <si>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</si>
  <si>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</si>
  <si>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</si>
  <si>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</si>
  <si>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</si>
  <si>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</si>
  <si>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</si>
  <si>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</si>
  <si>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</si>
  <si>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</si>
  <si>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</si>
  <si>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</si>
  <si>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</si>
  <si>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</si>
  <si>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</si>
  <si>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</si>
  <si>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</si>
  <si>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</si>
  <si>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</si>
  <si>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</si>
  <si>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</si>
  <si>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</si>
  <si>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</si>
  <si>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</si>
  <si>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</si>
  <si>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</si>
  <si>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</si>
  <si>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</si>
  <si>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</si>
  <si>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</si>
  <si>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</si>
  <si>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</si>
  <si>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</si>
  <si>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</si>
  <si>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</si>
  <si>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</si>
  <si>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</si>
  <si>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</si>
  <si>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</si>
  <si>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</si>
  <si>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</si>
  <si>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</si>
  <si>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</si>
  <si>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</si>
  <si>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</si>
  <si>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</si>
  <si>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</si>
  <si>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</si>
  <si>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</si>
  <si>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</si>
  <si>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</si>
  <si>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</si>
  <si>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</si>
  <si>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</si>
  <si>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</si>
  <si>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</si>
  <si>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</si>
  <si>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</si>
  <si>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</si>
  <si>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</si>
  <si>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</si>
  <si>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</si>
  <si>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</si>
  <si>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</si>
  <si>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</si>
  <si>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</si>
  <si>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</si>
  <si>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</si>
  <si>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</si>
  <si>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</si>
  <si>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</si>
  <si>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</si>
  <si>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</si>
  <si>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</si>
  <si>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</si>
  <si>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</si>
  <si>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</si>
  <si>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</si>
  <si>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</si>
  <si>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</si>
  <si>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</si>
  <si>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</si>
  <si>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</si>
  <si>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</si>
  <si>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</si>
  <si>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</si>
  <si>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</si>
  <si>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</si>
  <si>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</si>
  <si>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</si>
  <si>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</si>
  <si>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</si>
  <si>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</si>
  <si>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</si>
  <si>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</si>
  <si>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</si>
  <si>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</si>
  <si>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</si>
  <si>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</si>
  <si>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</si>
  <si>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</si>
  <si>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</si>
  <si>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</si>
  <si>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</si>
  <si>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</si>
  <si>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</si>
  <si>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</si>
  <si>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</si>
  <si>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</si>
  <si>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</si>
  <si>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</si>
  <si>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</si>
  <si>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</si>
  <si>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</si>
  <si>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</si>
  <si>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</si>
  <si>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</si>
  <si>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</si>
  <si>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</si>
  <si>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</si>
  <si>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</si>
  <si>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</si>
  <si>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</si>
  <si>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</si>
  <si>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</si>
  <si>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</si>
  <si>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</si>
  <si>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</si>
  <si>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</si>
  <si>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</si>
  <si>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</si>
  <si>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</si>
  <si>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</si>
  <si>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</si>
  <si>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</si>
  <si>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</si>
  <si>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</si>
  <si>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</si>
  <si>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</si>
  <si>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</si>
  <si>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</si>
  <si>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</si>
  <si>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</si>
  <si>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</si>
  <si>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</si>
  <si>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</si>
  <si>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</si>
  <si>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</si>
  <si>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</si>
  <si>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</si>
  <si>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</si>
  <si>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</si>
  <si>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</si>
  <si>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</si>
  <si>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</si>
  <si>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</si>
  <si>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</si>
  <si>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</si>
  <si>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</si>
  <si>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</si>
  <si>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</si>
  <si>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</si>
  <si>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</si>
  <si>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</si>
  <si>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</si>
  <si>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</si>
  <si>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</si>
  <si>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</si>
  <si>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</si>
  <si>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</si>
  <si>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</si>
  <si>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</si>
  <si>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</si>
  <si>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</si>
  <si>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</si>
  <si>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</si>
  <si>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</si>
  <si>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</si>
  <si>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</si>
  <si>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</si>
  <si>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</si>
  <si>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</si>
  <si>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</si>
  <si>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</si>
  <si>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</si>
  <si>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</si>
  <si>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</si>
  <si>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</si>
  <si>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</si>
  <si>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</si>
  <si>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</si>
  <si>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</si>
  <si>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</si>
  <si>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</si>
  <si>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</si>
  <si>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</si>
  <si>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</si>
  <si>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</si>
  <si>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</si>
  <si>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</si>
  <si>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</si>
  <si>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</si>
  <si>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</si>
  <si>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</si>
  <si>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</si>
  <si>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</si>
  <si>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</si>
  <si>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</si>
  <si>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</si>
  <si>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</si>
  <si>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</si>
  <si>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</si>
  <si>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</si>
  <si>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</si>
  <si>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</si>
  <si>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</si>
  <si>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</si>
  <si>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</si>
  <si>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</si>
  <si>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</si>
  <si>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</si>
  <si>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</si>
  <si>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</si>
  <si>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</si>
  <si>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</si>
  <si>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</si>
  <si>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</si>
  <si>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</si>
  <si>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</si>
  <si>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</si>
  <si>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</si>
  <si>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</si>
  <si>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</si>
  <si>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</si>
  <si>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</si>
  <si>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</si>
  <si>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</si>
  <si>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</si>
  <si>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</si>
  <si>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</si>
  <si>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</si>
  <si>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</si>
  <si>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</si>
  <si>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</si>
  <si>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</si>
  <si>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</si>
  <si>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</si>
  <si>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</si>
  <si>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</si>
  <si>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</si>
  <si>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</si>
  <si>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</si>
  <si>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</si>
  <si>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</si>
  <si>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</si>
  <si>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</si>
  <si>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</si>
  <si>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</si>
  <si>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</si>
  <si>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</si>
  <si>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</si>
  <si>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</si>
  <si>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</si>
  <si>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</si>
  <si>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</si>
  <si>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</si>
  <si>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</si>
  <si>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</si>
  <si>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</si>
  <si>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</si>
  <si>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</si>
  <si>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</si>
  <si>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</si>
  <si>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</si>
  <si>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</si>
  <si>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</si>
  <si>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</si>
  <si>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</si>
  <si>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</si>
  <si>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</si>
  <si>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</si>
  <si>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</si>
  <si>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</si>
  <si>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</si>
  <si>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</si>
  <si>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</si>
  <si>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</si>
  <si>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</si>
  <si>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</si>
  <si>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</si>
  <si>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</si>
  <si>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</si>
  <si>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</si>
  <si>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</si>
  <si>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</si>
  <si>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</si>
  <si>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</si>
  <si>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</si>
  <si>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</si>
  <si>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</si>
  <si>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</si>
  <si>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</si>
  <si>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</si>
  <si>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</si>
  <si>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</si>
  <si>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</si>
  <si>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</si>
  <si>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</si>
  <si>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</si>
  <si>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</si>
  <si>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</si>
  <si>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</si>
  <si>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</si>
  <si>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</si>
  <si>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</si>
  <si>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</si>
  <si>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</si>
  <si>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</si>
  <si>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</si>
  <si>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</si>
  <si>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</si>
  <si>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</si>
  <si>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</si>
  <si>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</si>
  <si>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</si>
  <si>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</si>
  <si>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</si>
  <si>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</si>
  <si>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</si>
  <si>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</si>
  <si>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</si>
  <si>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</si>
  <si>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</si>
  <si>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</si>
  <si>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</si>
  <si>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</si>
  <si>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</si>
  <si>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</si>
  <si>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</si>
  <si>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</si>
  <si>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</si>
  <si>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</si>
  <si>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</si>
  <si>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</si>
  <si>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</si>
  <si>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</si>
  <si>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</si>
  <si>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</si>
  <si>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</si>
  <si>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</si>
  <si>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</si>
  <si>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</si>
  <si>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</si>
  <si>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</si>
  <si>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</si>
  <si>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</si>
  <si>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</si>
  <si>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</si>
  <si>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</si>
  <si>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</si>
  <si>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</si>
  <si>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</si>
  <si>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</si>
  <si>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</si>
  <si>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</si>
  <si>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</si>
  <si>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</si>
  <si>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</si>
  <si>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</si>
  <si>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</si>
  <si>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</si>
  <si>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</si>
  <si>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</si>
  <si>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</si>
  <si>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</si>
  <si>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</si>
  <si>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</si>
  <si>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</si>
  <si>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</si>
  <si>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</si>
  <si>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</si>
  <si>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</si>
  <si>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</si>
  <si>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</si>
  <si>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</si>
  <si>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</si>
  <si>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</si>
  <si>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</si>
  <si>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</si>
  <si>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</si>
  <si>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</si>
  <si>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</si>
  <si>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</si>
  <si>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</si>
  <si>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</si>
  <si>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</si>
  <si>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</si>
  <si>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</si>
  <si>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</si>
  <si>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</si>
  <si>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</si>
  <si>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</si>
  <si>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</si>
  <si>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</si>
  <si>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</si>
  <si>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</si>
  <si>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</si>
  <si>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</si>
  <si>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</si>
  <si>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</si>
  <si>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</si>
  <si>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</si>
  <si>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</si>
  <si>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</si>
  <si>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</si>
  <si>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</si>
  <si>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</si>
  <si>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</si>
  <si>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</si>
  <si>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</si>
  <si>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</si>
  <si>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</si>
  <si>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</si>
  <si>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</si>
  <si>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</si>
  <si>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</si>
  <si>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</si>
  <si>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</si>
  <si>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</si>
  <si>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</si>
  <si>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</si>
  <si>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</si>
  <si>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</si>
  <si>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</si>
  <si>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</si>
  <si>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</si>
  <si>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</si>
  <si>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</si>
  <si>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</si>
  <si>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</si>
  <si>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</si>
  <si>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</si>
  <si>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</si>
  <si>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</si>
  <si>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</si>
  <si>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</si>
  <si>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</si>
  <si>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</si>
  <si>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</si>
  <si>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</si>
  <si>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</si>
  <si>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</si>
  <si>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</si>
  <si>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</si>
  <si>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</si>
  <si>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</si>
  <si>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</si>
  <si>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</si>
  <si>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</si>
  <si>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</si>
  <si>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</si>
  <si>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</si>
  <si>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</si>
  <si>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</si>
  <si>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</si>
  <si>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</si>
  <si>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</si>
  <si>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</si>
  <si>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</si>
  <si>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</si>
  <si>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</si>
  <si>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</si>
  <si>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</si>
  <si>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</si>
  <si>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</si>
  <si>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</si>
  <si>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</si>
  <si>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</si>
  <si>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</si>
  <si>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</si>
  <si>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</si>
  <si>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</si>
  <si>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</si>
  <si>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</si>
  <si>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</si>
  <si>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</si>
  <si>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</si>
  <si>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</si>
  <si>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</si>
  <si>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</si>
  <si>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</si>
  <si>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</si>
  <si>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</si>
  <si>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</si>
  <si>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</si>
  <si>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</si>
  <si>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</si>
  <si>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</si>
  <si>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</si>
  <si>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</si>
  <si>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</si>
  <si>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</si>
  <si>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</si>
  <si>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</si>
  <si>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</si>
  <si>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</si>
  <si>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</si>
  <si>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</si>
  <si>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</si>
  <si>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</si>
  <si>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</si>
  <si>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</si>
  <si>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</si>
  <si>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</si>
  <si>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</si>
  <si>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</si>
  <si>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</si>
  <si>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</si>
  <si>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</si>
  <si>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</si>
  <si>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</si>
  <si>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</si>
  <si>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</si>
  <si>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</si>
  <si>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</si>
  <si>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</si>
  <si>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</si>
  <si>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</si>
  <si>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</si>
  <si>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</si>
  <si>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</si>
  <si>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</si>
  <si>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</si>
  <si>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</si>
  <si>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</si>
  <si>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</si>
  <si>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</si>
  <si>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</si>
  <si>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</si>
  <si>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</si>
  <si>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</si>
  <si>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</si>
  <si>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</si>
  <si>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</si>
  <si>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</si>
  <si>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</si>
  <si>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</si>
  <si>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</si>
  <si>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</si>
  <si>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</si>
  <si>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</si>
  <si>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</si>
  <si>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</si>
  <si>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</si>
  <si>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</si>
  <si>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</si>
  <si>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</si>
  <si>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</si>
  <si>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</si>
  <si>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</si>
  <si>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</si>
  <si>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</si>
  <si>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</si>
  <si>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</si>
  <si>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</si>
  <si>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</si>
  <si>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</si>
  <si>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</si>
  <si>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</si>
  <si>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</si>
  <si>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</si>
  <si>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</si>
  <si>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</si>
  <si>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</si>
  <si>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</si>
  <si>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</si>
  <si>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</si>
  <si>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</si>
  <si>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</si>
  <si>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</si>
  <si>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</si>
  <si>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</si>
  <si>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</si>
  <si>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</si>
  <si>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</si>
  <si>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</si>
  <si>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</si>
  <si>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</si>
  <si>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</si>
  <si>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</si>
  <si>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</si>
  <si>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</si>
  <si>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</si>
  <si>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</si>
  <si>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</si>
  <si>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</si>
  <si>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</si>
  <si>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</si>
  <si>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</si>
  <si>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</si>
  <si>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</si>
  <si>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</si>
  <si>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</si>
  <si>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</si>
  <si>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</si>
  <si>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</si>
  <si>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</si>
  <si>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</si>
  <si>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</si>
  <si>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</si>
  <si>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</si>
  <si>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</si>
  <si>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</si>
  <si>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</si>
  <si>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</si>
  <si>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</si>
  <si>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</si>
  <si>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</si>
  <si>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</si>
  <si>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</si>
  <si>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</si>
  <si>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</si>
  <si>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</si>
  <si>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</si>
  <si>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</si>
  <si>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</si>
  <si>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</si>
  <si>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</si>
  <si>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</si>
  <si>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</si>
  <si>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</si>
  <si>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</si>
  <si>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</si>
  <si>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</si>
  <si>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</si>
  <si>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</si>
  <si>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</si>
  <si>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</si>
  <si>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</si>
  <si>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</si>
  <si>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</si>
  <si>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</si>
  <si>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</si>
  <si>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</si>
  <si>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</si>
  <si>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</si>
  <si>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</si>
  <si>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</si>
  <si>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</si>
  <si>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</si>
  <si>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</si>
  <si>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</si>
  <si>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</si>
  <si>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</si>
  <si>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</si>
  <si>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</si>
  <si>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</si>
  <si>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</si>
  <si>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</si>
  <si>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</si>
  <si>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</si>
  <si>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</si>
  <si>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</si>
  <si>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</si>
  <si>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</si>
  <si>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</si>
  <si>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</si>
  <si>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</si>
  <si>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</si>
  <si>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</si>
  <si>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</si>
  <si>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</si>
  <si>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</si>
  <si>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</si>
  <si>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</si>
  <si>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</si>
  <si>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</si>
  <si>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</si>
  <si>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</si>
  <si>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</si>
  <si>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</si>
  <si>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</si>
  <si>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</si>
  <si>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</si>
  <si>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</si>
  <si>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</si>
  <si>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</si>
  <si>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</si>
  <si>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</si>
  <si>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</si>
  <si>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</si>
  <si>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</si>
  <si>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</si>
  <si>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</si>
  <si>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</si>
  <si>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</si>
  <si>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</si>
  <si>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</si>
  <si>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</si>
  <si>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</si>
  <si>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</si>
  <si>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</si>
  <si>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</si>
  <si>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</si>
  <si>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</si>
  <si>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</si>
  <si>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</si>
  <si>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</si>
  <si>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</si>
  <si>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</si>
  <si>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</si>
  <si>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</si>
  <si>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</si>
  <si>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</si>
  <si>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</si>
  <si>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</si>
  <si>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</si>
  <si>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</si>
  <si>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</si>
  <si>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</si>
  <si>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</si>
  <si>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</si>
  <si>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</si>
  <si>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</si>
  <si>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</si>
  <si>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</si>
  <si>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</si>
  <si>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</si>
  <si>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</si>
  <si>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</si>
  <si>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</si>
  <si>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</si>
  <si>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</si>
  <si>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</si>
  <si>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</si>
  <si>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</si>
  <si>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</si>
  <si>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</si>
  <si>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</si>
  <si>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</si>
  <si>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</si>
  <si>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</si>
  <si>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</si>
  <si>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</si>
  <si>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</si>
  <si>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</si>
  <si>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</si>
  <si>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</si>
  <si>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</si>
  <si>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</si>
  <si>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</si>
  <si>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</si>
  <si>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</si>
  <si>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</si>
  <si>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</si>
  <si>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</si>
  <si>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</si>
  <si>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</si>
  <si>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</si>
  <si>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</si>
  <si>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</si>
  <si>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</si>
  <si>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</si>
  <si>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</si>
  <si>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</si>
  <si>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</si>
  <si>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</si>
  <si>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</si>
  <si>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</si>
  <si>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</si>
  <si>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</si>
  <si>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</si>
  <si>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</si>
  <si>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</si>
  <si>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</si>
  <si>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</si>
  <si>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</si>
  <si>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</si>
  <si>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</si>
  <si>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</si>
  <si>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</si>
  <si>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</si>
  <si>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</si>
  <si>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</si>
  <si>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</si>
  <si>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</si>
  <si>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</si>
  <si>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</si>
  <si>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</si>
  <si>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</si>
  <si>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</si>
  <si>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</si>
  <si>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</si>
  <si>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</si>
  <si>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</si>
  <si>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</si>
  <si>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</si>
  <si>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</si>
  <si>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</si>
  <si>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</si>
  <si>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</si>
  <si>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</si>
  <si>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</si>
  <si>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</si>
  <si>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</si>
  <si>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</si>
  <si>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</si>
  <si>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</si>
  <si>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</si>
  <si>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</si>
  <si>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</si>
  <si>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</si>
  <si>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</si>
  <si>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</si>
  <si>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</si>
  <si>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</si>
  <si>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</si>
  <si>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</si>
  <si>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</si>
  <si>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</si>
  <si>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</si>
  <si>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</si>
  <si>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</si>
  <si>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</si>
  <si>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</si>
  <si>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</si>
  <si>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</si>
  <si>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</si>
  <si>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</si>
  <si>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</si>
  <si>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</si>
  <si>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</si>
  <si>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</si>
  <si>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</si>
  <si>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</si>
  <si>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</si>
  <si>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</si>
  <si>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</si>
  <si>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</si>
  <si>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</si>
  <si>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</si>
  <si>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</si>
  <si>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</si>
  <si>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</si>
  <si>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</si>
  <si>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</si>
  <si>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</si>
  <si>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</si>
  <si>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</si>
  <si>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</si>
  <si>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</si>
  <si>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</si>
  <si>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</si>
  <si>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</si>
  <si>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</si>
  <si>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</si>
  <si>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</si>
  <si>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</si>
  <si>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</si>
  <si>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</si>
  <si>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</si>
  <si>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</si>
  <si>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</si>
  <si>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</si>
  <si>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</si>
  <si>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</si>
  <si>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</si>
  <si>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</si>
  <si>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</si>
  <si>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</si>
  <si>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</si>
  <si>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</si>
  <si>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</si>
  <si>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</si>
  <si>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</si>
  <si>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</si>
  <si>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</si>
  <si>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</si>
  <si>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</si>
  <si>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</si>
  <si>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</si>
  <si>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</si>
  <si>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</si>
  <si>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</si>
  <si>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</si>
  <si>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</si>
  <si>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</si>
  <si>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</si>
  <si>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</si>
  <si>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</si>
  <si>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</si>
  <si>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</si>
  <si>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</si>
  <si>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</si>
  <si>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</si>
  <si>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</si>
  <si>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</si>
  <si>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</si>
  <si>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</si>
  <si>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</si>
  <si>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</si>
  <si>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</si>
  <si>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</si>
  <si>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</si>
  <si>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</si>
  <si>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</si>
  <si>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</si>
  <si>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</si>
  <si>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</si>
  <si>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</si>
  <si>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</si>
  <si>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</si>
  <si>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</si>
  <si>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</si>
  <si>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</si>
  <si>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</si>
  <si>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</si>
  <si>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</si>
  <si>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</si>
  <si>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</si>
  <si>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</si>
  <si>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</si>
  <si>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</si>
  <si>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</si>
  <si>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</si>
  <si>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</si>
  <si>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</si>
  <si>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</si>
  <si>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</si>
  <si>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</si>
  <si>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</si>
  <si>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</si>
  <si>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</si>
  <si>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</si>
  <si>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</si>
  <si>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</si>
  <si>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</si>
  <si>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</si>
  <si>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</si>
  <si>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</si>
  <si>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</si>
  <si>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</si>
  <si>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</si>
  <si>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</si>
  <si>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</si>
  <si>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</si>
  <si>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</si>
  <si>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</si>
  <si>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</si>
  <si>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</si>
  <si>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</si>
  <si>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</si>
  <si>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</si>
  <si>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</si>
  <si>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</si>
  <si>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</si>
  <si>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</si>
  <si>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</si>
  <si>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</si>
  <si>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</si>
  <si>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</si>
  <si>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</si>
  <si>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</si>
  <si>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</si>
  <si>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</si>
  <si>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</si>
  <si>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</si>
  <si>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</si>
  <si>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</si>
  <si>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</si>
  <si>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</si>
  <si>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</si>
  <si>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</si>
  <si>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</si>
  <si>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</si>
  <si>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</si>
  <si>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</si>
  <si>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</si>
  <si>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</si>
  <si>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</si>
  <si>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</si>
  <si>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</si>
  <si>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</si>
  <si>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</si>
  <si>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</si>
  <si>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</si>
  <si>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</si>
  <si>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</si>
  <si>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</si>
  <si>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</si>
  <si>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</si>
  <si>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</si>
  <si>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</si>
  <si>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</si>
  <si>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</si>
  <si>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</si>
  <si>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</si>
  <si>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</si>
  <si>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</si>
  <si>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</si>
  <si>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</si>
  <si>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</si>
  <si>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</si>
  <si>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</si>
  <si>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</si>
  <si>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</si>
  <si>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</si>
  <si>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</si>
  <si>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</si>
  <si>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</si>
  <si>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</si>
  <si>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</si>
  <si>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</si>
  <si>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</si>
  <si>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</si>
  <si>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</si>
  <si>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</si>
  <si>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</si>
  <si>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</si>
  <si>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</si>
  <si>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</si>
  <si>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</si>
  <si>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</si>
  <si>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</si>
  <si>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</si>
  <si>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</si>
  <si>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</si>
  <si>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</si>
  <si>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</si>
  <si>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</si>
  <si>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</si>
  <si>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</si>
  <si>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</si>
  <si>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</si>
  <si>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</si>
  <si>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</si>
  <si>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</si>
  <si>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</si>
  <si>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</si>
  <si>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</si>
  <si>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</si>
  <si>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</si>
  <si>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</si>
  <si>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</si>
  <si>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</si>
  <si>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</si>
  <si>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</si>
  <si>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</si>
  <si>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</si>
  <si>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</si>
  <si>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</si>
  <si>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</si>
  <si>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</si>
  <si>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</si>
  <si>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</si>
  <si>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</si>
  <si>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</si>
  <si>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</si>
  <si>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</si>
  <si>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</si>
  <si>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</si>
  <si>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</si>
  <si>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</si>
  <si>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</si>
  <si>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</si>
  <si>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</si>
  <si>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</si>
  <si>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</si>
  <si>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</si>
  <si>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</si>
  <si>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</si>
  <si>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</si>
  <si>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</si>
  <si>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</si>
  <si>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</si>
  <si>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</si>
  <si>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</si>
  <si>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</si>
  <si>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</si>
  <si>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</si>
  <si>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</si>
  <si>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</si>
  <si>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</si>
  <si>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</si>
  <si>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</si>
  <si>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</si>
  <si>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</si>
  <si>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</si>
  <si>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</si>
  <si>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</si>
  <si>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</si>
  <si>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</si>
  <si>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</si>
  <si>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</si>
  <si>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</si>
  <si>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</si>
  <si>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</si>
  <si>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</si>
  <si>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</si>
  <si>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</si>
  <si>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</si>
  <si>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</si>
  <si>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</si>
  <si>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</si>
  <si>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</si>
  <si>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</si>
  <si>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</si>
  <si>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</si>
  <si>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</si>
  <si>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</si>
  <si>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</si>
  <si>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</si>
  <si>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</si>
  <si>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</si>
  <si>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</si>
  <si>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</si>
  <si>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</si>
  <si>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</si>
  <si>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</si>
  <si>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</si>
  <si>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</si>
  <si>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</si>
  <si>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</si>
  <si>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</si>
  <si>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</si>
  <si>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</si>
  <si>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</si>
  <si>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</si>
  <si>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</si>
  <si>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</si>
  <si>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</si>
  <si>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</si>
  <si>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</si>
  <si>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</si>
  <si>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</si>
  <si>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</si>
  <si>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</si>
  <si>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</si>
  <si>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</si>
  <si>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</si>
  <si>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</si>
  <si>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</si>
  <si>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</si>
  <si>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</si>
  <si>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</si>
  <si>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</si>
  <si>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</si>
  <si>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</si>
  <si>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</si>
  <si>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</si>
  <si>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</si>
  <si>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</si>
  <si>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</si>
  <si>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</si>
  <si>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</si>
  <si>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</si>
  <si>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</si>
  <si>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</si>
  <si>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</si>
  <si>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</si>
  <si>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</si>
  <si>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</si>
  <si>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</si>
  <si>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</si>
  <si>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</si>
  <si>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</si>
  <si>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</si>
  <si>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</si>
  <si>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</si>
  <si>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</si>
  <si>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</si>
  <si>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</si>
  <si>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</si>
  <si>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</si>
  <si>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</si>
  <si>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</si>
  <si>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</si>
  <si>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</si>
  <si>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</si>
  <si>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</si>
  <si>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</si>
  <si>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</si>
  <si>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</si>
  <si>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</si>
  <si>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</si>
  <si>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</si>
  <si>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</si>
  <si>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</si>
  <si>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</si>
  <si>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</si>
  <si>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</si>
  <si>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</si>
  <si>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</si>
  <si>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</si>
  <si>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</si>
  <si>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</si>
  <si>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</si>
  <si>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</si>
  <si>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</si>
  <si>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</si>
  <si>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</si>
  <si>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</si>
  <si>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</si>
  <si>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</si>
  <si>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</si>
  <si>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</si>
  <si>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</si>
  <si>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</si>
  <si>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</si>
  <si>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</si>
  <si>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</si>
  <si>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</si>
  <si>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</si>
  <si>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</si>
  <si>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</si>
  <si>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</si>
  <si>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</si>
  <si>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</si>
  <si>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</si>
  <si>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</si>
  <si>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</si>
  <si>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</si>
  <si>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</si>
  <si>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</si>
  <si>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</si>
  <si>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</si>
  <si>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</si>
  <si>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</si>
  <si>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</si>
  <si>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</si>
  <si>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</si>
  <si>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</si>
  <si>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</si>
  <si>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</si>
  <si>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</si>
  <si>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</si>
  <si>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</si>
  <si>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</si>
  <si>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</si>
  <si>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</si>
  <si>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</si>
  <si>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</si>
  <si>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</si>
  <si>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</si>
  <si>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</si>
  <si>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</si>
  <si>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</si>
  <si>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</si>
  <si>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</si>
  <si>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</si>
  <si>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</si>
  <si>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</si>
  <si>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</si>
  <si>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</si>
  <si>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</si>
  <si>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</si>
  <si>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</si>
  <si>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</si>
  <si>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</si>
  <si>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</si>
  <si>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</si>
  <si>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</si>
  <si>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</si>
  <si>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</si>
  <si>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</si>
  <si>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</si>
  <si>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</si>
  <si>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</si>
  <si>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</si>
  <si>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</si>
  <si>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</si>
  <si>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</si>
  <si>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</si>
  <si>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</si>
  <si>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</si>
  <si>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</si>
  <si>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</si>
  <si>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</si>
  <si>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</si>
  <si>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</si>
  <si>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</si>
  <si>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</si>
  <si>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</si>
  <si>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</si>
  <si>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</si>
  <si>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</si>
  <si>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</si>
  <si>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</si>
  <si>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</si>
  <si>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</si>
  <si>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</si>
  <si>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</si>
  <si>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</si>
  <si>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</si>
  <si>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</si>
  <si>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</si>
  <si>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</si>
  <si>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</si>
  <si>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</si>
  <si>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</si>
  <si>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</si>
  <si>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</si>
  <si>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</si>
  <si>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</si>
  <si>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</si>
  <si>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</si>
  <si>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</si>
  <si>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</si>
  <si>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</si>
  <si>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</si>
  <si>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</si>
  <si>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</si>
  <si>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</si>
  <si>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</si>
  <si>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</si>
  <si>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</si>
  <si>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</si>
  <si>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</si>
  <si>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</si>
  <si>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</si>
  <si>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</si>
  <si>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</si>
  <si>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</si>
  <si>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</si>
  <si>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</si>
  <si>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</si>
  <si>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</si>
  <si>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</si>
  <si>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</si>
  <si>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</si>
  <si>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</si>
  <si>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</si>
  <si>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</si>
  <si>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</si>
  <si>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</si>
  <si>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</si>
  <si>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</si>
  <si>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</si>
  <si>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</si>
  <si>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</si>
  <si>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</si>
  <si>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</si>
  <si>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</si>
  <si>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</si>
  <si>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</si>
  <si>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</si>
  <si>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</si>
  <si>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</si>
  <si>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</si>
  <si>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</si>
  <si>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</si>
  <si>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</si>
  <si>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</si>
  <si>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</si>
  <si>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</si>
  <si>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</si>
  <si>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</si>
  <si>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</si>
  <si>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</si>
  <si>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</si>
  <si>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</si>
  <si>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</si>
  <si>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</si>
  <si>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</si>
  <si>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</si>
  <si>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</si>
  <si>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</si>
  <si>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</si>
  <si>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</si>
  <si>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</si>
  <si>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</si>
  <si>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</si>
  <si>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</si>
  <si>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</si>
  <si>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</si>
  <si>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</si>
  <si>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</si>
  <si>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</si>
  <si>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</si>
  <si>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</si>
  <si>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</si>
  <si>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</si>
  <si>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</si>
  <si>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</si>
  <si>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</si>
  <si>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</si>
  <si>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</si>
  <si>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</si>
  <si>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</si>
  <si>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</si>
  <si>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</si>
  <si>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</si>
  <si>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</si>
  <si>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</si>
  <si>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</si>
  <si>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</si>
  <si>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</si>
  <si>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</si>
  <si>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</si>
  <si>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</si>
  <si>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</si>
  <si>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</si>
  <si>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</si>
  <si>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</si>
  <si>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</si>
  <si>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</si>
  <si>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</si>
  <si>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</si>
  <si>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</si>
  <si>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</si>
  <si>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</si>
  <si>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</si>
  <si>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</si>
  <si>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</si>
  <si>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</si>
  <si>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</si>
  <si>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</si>
  <si>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</si>
  <si>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</si>
  <si>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</si>
  <si>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</si>
  <si>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</si>
  <si>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</si>
  <si>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</si>
  <si>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</si>
  <si>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</si>
  <si>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</si>
  <si>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</si>
  <si>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</si>
  <si>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</si>
  <si>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</si>
  <si>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</si>
  <si>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</si>
  <si>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</si>
  <si>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</si>
  <si>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</si>
  <si>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</si>
  <si>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</si>
  <si>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</si>
  <si>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</si>
  <si>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</si>
  <si>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</si>
  <si>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</si>
  <si>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</si>
  <si>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</si>
  <si>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</si>
  <si>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</si>
  <si>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</si>
  <si>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</si>
  <si>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</si>
  <si>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</si>
  <si>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</si>
  <si>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</si>
  <si>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</si>
  <si>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</si>
  <si>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</si>
  <si>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</si>
  <si>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</si>
  <si>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</si>
  <si>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</si>
  <si>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</si>
  <si>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</si>
  <si>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</si>
  <si>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</si>
  <si>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</si>
  <si>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</si>
  <si>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</si>
  <si>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</si>
  <si>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</si>
  <si>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</si>
  <si>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</si>
  <si>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</si>
  <si>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</si>
  <si>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</si>
  <si>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</si>
  <si>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</si>
  <si>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</si>
  <si>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</si>
  <si>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</si>
  <si>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</si>
  <si>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</si>
  <si>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</si>
  <si>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</si>
  <si>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</si>
  <si>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</si>
  <si>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</si>
  <si>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</si>
  <si>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</si>
  <si>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</si>
  <si>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</si>
  <si>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</si>
  <si>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</si>
  <si>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</si>
  <si>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</si>
  <si>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</si>
  <si>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</si>
  <si>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</si>
  <si>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</si>
  <si>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</si>
  <si>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</si>
  <si>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</si>
  <si>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</si>
  <si>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</si>
  <si>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</si>
  <si>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</si>
  <si>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</si>
  <si>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</si>
  <si>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</si>
  <si>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</si>
  <si>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</si>
  <si>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</si>
  <si>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</si>
  <si>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</si>
  <si>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</si>
  <si>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</si>
  <si>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</si>
  <si>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</si>
  <si>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</si>
  <si>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</si>
  <si>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</si>
  <si>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</si>
  <si>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</si>
  <si>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</si>
  <si>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</si>
  <si>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</si>
  <si>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</si>
  <si>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</si>
  <si>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</si>
  <si>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</si>
  <si>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</si>
  <si>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</si>
  <si>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</si>
  <si>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</si>
  <si>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</si>
  <si>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</si>
  <si>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</si>
  <si>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</si>
  <si>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</si>
  <si>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</si>
  <si>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</si>
  <si>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</si>
  <si>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</si>
  <si>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</si>
  <si>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</si>
  <si>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</si>
  <si>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</si>
  <si>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</si>
  <si>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</si>
  <si>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</si>
  <si>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</si>
  <si>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</si>
  <si>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</si>
  <si>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</si>
  <si>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</si>
  <si>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</si>
  <si>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</si>
  <si>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</si>
  <si>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</si>
  <si>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</si>
  <si>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</si>
  <si>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</si>
  <si>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</si>
  <si>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</si>
  <si>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</si>
  <si>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</si>
  <si>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</si>
  <si>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</si>
  <si>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</si>
  <si>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</si>
  <si>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</si>
  <si>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</si>
  <si>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</si>
  <si>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</si>
  <si>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</si>
  <si>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</si>
  <si>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</si>
  <si>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</si>
  <si>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</si>
  <si>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</si>
  <si>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</si>
  <si>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</si>
  <si>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</si>
  <si>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</si>
  <si>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</si>
  <si>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</si>
  <si>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</si>
  <si>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</si>
  <si>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</si>
  <si>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</si>
  <si>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</si>
  <si>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</si>
  <si>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</si>
  <si>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</si>
  <si>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</si>
  <si>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</si>
  <si>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</si>
  <si>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</si>
  <si>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</si>
  <si>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</si>
  <si>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</si>
  <si>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</si>
  <si>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</si>
  <si>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</si>
  <si>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</si>
  <si>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</si>
  <si>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</si>
  <si>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</si>
  <si>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</si>
  <si>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</si>
  <si>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</si>
  <si>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</si>
  <si>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</si>
  <si>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</si>
  <si>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</si>
  <si>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</si>
  <si>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</si>
  <si>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</si>
  <si>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</si>
  <si>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</si>
  <si>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</si>
  <si>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</si>
  <si>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</si>
  <si>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</si>
  <si>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</si>
  <si>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</si>
  <si>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</si>
  <si>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</si>
  <si>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</si>
  <si>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</si>
  <si>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</si>
  <si>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</si>
  <si>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</si>
  <si>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</si>
  <si>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</si>
  <si>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</si>
  <si>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</si>
  <si>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</si>
  <si>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</si>
  <si>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</si>
  <si>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</si>
  <si>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</si>
  <si>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</si>
  <si>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</si>
  <si>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</si>
  <si>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</si>
  <si>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</si>
  <si>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</si>
  <si>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</si>
  <si>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</si>
  <si>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</si>
  <si>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</si>
  <si>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</si>
  <si>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</si>
  <si>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</si>
  <si>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</si>
  <si>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</si>
  <si>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</si>
  <si>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</si>
  <si>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</si>
  <si>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</si>
  <si>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</si>
  <si>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</si>
  <si>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</si>
  <si>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</si>
  <si>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</si>
  <si>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</si>
  <si>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</si>
  <si>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</si>
  <si>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</si>
  <si>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</si>
  <si>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</si>
  <si>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</si>
  <si>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</si>
  <si>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</si>
  <si>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</si>
  <si>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</si>
  <si>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</si>
  <si>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</si>
  <si>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</si>
  <si>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</si>
  <si>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</si>
  <si>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</si>
  <si>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</si>
  <si>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</si>
  <si>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</si>
  <si>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</si>
  <si>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</si>
  <si>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</si>
  <si>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</si>
  <si>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</si>
  <si>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</si>
  <si>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</si>
  <si>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</si>
  <si>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</si>
  <si>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</si>
  <si>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</si>
  <si>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</si>
  <si>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</si>
  <si>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</si>
  <si>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</si>
  <si>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</si>
  <si>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</si>
  <si>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</si>
  <si>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</si>
  <si>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</si>
  <si>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</si>
  <si>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</si>
  <si>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</si>
  <si>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</si>
  <si>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</si>
  <si>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</si>
  <si>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</si>
  <si>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</si>
  <si>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</si>
  <si>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</si>
  <si>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</si>
  <si>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</si>
  <si>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</si>
  <si>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</si>
  <si>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</si>
  <si>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</si>
  <si>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</si>
  <si>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</si>
  <si>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</si>
  <si>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</si>
  <si>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</si>
  <si>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</si>
  <si>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</si>
  <si>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</si>
  <si>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</si>
  <si>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</si>
  <si>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</si>
  <si>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</si>
  <si>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</si>
  <si>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</si>
  <si>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</si>
  <si>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</si>
  <si>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</si>
  <si>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</si>
  <si>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</si>
  <si>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</si>
  <si>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</si>
  <si>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</si>
  <si>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</si>
  <si>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</si>
  <si>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</si>
  <si>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</si>
  <si>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</si>
  <si>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</si>
  <si>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</si>
  <si>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</si>
  <si>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</si>
  <si>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</si>
  <si>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</si>
  <si>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</si>
  <si>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</si>
  <si>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</si>
  <si>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</si>
  <si>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</si>
  <si>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</si>
  <si>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</si>
  <si>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</si>
  <si>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</si>
  <si>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</si>
  <si>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</si>
  <si>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</si>
  <si>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</si>
  <si>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</si>
  <si>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</si>
  <si>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</si>
  <si>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</si>
  <si>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</si>
  <si>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</si>
  <si>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</si>
  <si>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</si>
  <si>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</si>
  <si>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</si>
  <si>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</si>
  <si>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</si>
  <si>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</si>
  <si>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</si>
  <si>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</si>
  <si>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</si>
  <si>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</si>
  <si>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</si>
  <si>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</si>
  <si>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</si>
  <si>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</si>
  <si>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</si>
  <si>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</si>
  <si>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</si>
  <si>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</si>
  <si>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</si>
  <si>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</si>
  <si>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</si>
  <si>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</si>
  <si>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</si>
  <si>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</si>
  <si>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</si>
  <si>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</si>
  <si>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</si>
  <si>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</si>
  <si>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</si>
  <si>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</si>
  <si>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</si>
  <si>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</si>
  <si>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</si>
  <si>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</si>
  <si>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</si>
  <si>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</si>
  <si>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</si>
  <si>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</si>
  <si>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</si>
  <si>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</si>
  <si>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</si>
  <si>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</si>
  <si>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</si>
  <si>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</si>
  <si>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</si>
  <si>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</si>
  <si>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</si>
  <si>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</si>
  <si>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</si>
  <si>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</si>
  <si>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</si>
  <si>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</si>
  <si>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</si>
  <si>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</si>
  <si>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</si>
  <si>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</si>
  <si>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</si>
  <si>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</si>
  <si>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</si>
  <si>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</si>
  <si>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</si>
  <si>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</si>
  <si>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</si>
  <si>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</si>
  <si>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</si>
  <si>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</si>
  <si>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</si>
  <si>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</si>
  <si>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</si>
  <si>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</si>
  <si>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</si>
  <si>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</si>
  <si>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</si>
  <si>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</si>
  <si>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</si>
  <si>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</si>
  <si>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</si>
  <si>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</si>
  <si>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</si>
  <si>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</si>
  <si>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</si>
  <si>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</si>
  <si>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</si>
  <si>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</si>
  <si>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</si>
  <si>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</si>
  <si>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</si>
  <si>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</si>
  <si>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</si>
  <si>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</si>
  <si>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</si>
  <si>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</si>
  <si>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</si>
  <si>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</si>
  <si>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</si>
  <si>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</si>
  <si>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</si>
  <si>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</si>
  <si>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</si>
  <si>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</si>
  <si>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</si>
  <si>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</si>
  <si>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</si>
  <si>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</si>
  <si>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</si>
  <si>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</si>
  <si>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</si>
  <si>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</si>
  <si>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</si>
  <si>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</si>
  <si>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</si>
  <si>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</si>
  <si>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</si>
  <si>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</si>
  <si>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</si>
  <si>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</si>
  <si>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</si>
  <si>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</si>
  <si>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</si>
  <si>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</si>
  <si>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</si>
  <si>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</si>
  <si>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</si>
  <si>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</si>
  <si>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</si>
  <si>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</si>
  <si>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</si>
  <si>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</si>
  <si>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</si>
  <si>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</si>
  <si>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</si>
  <si>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</si>
  <si>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</si>
  <si>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</si>
  <si>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</si>
  <si>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</si>
  <si>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</si>
  <si>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</si>
  <si>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</si>
  <si>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</si>
  <si>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</si>
  <si>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</si>
  <si>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</si>
  <si>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</si>
  <si>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</si>
  <si>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</si>
  <si>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</si>
  <si>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</si>
  <si>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</si>
  <si>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</si>
  <si>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</si>
  <si>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</si>
  <si>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</si>
  <si>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</si>
  <si>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</si>
  <si>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</si>
  <si>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</si>
  <si>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</si>
  <si>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</si>
  <si>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</si>
  <si>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</si>
  <si>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</si>
  <si>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</si>
  <si>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</si>
  <si>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</si>
  <si>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</si>
  <si>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</si>
  <si>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</si>
  <si>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</si>
  <si>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</si>
  <si>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</si>
  <si>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</si>
  <si>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</si>
  <si>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</si>
  <si>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</si>
  <si>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</si>
  <si>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</si>
  <si>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</si>
  <si>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</si>
  <si>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</si>
  <si>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</si>
  <si>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</si>
  <si>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</si>
  <si>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</si>
  <si>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</si>
  <si>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</si>
  <si>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</si>
  <si>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</si>
  <si>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</si>
  <si>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</si>
  <si>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</si>
  <si>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</si>
  <si>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</si>
  <si>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</si>
  <si>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</si>
  <si>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</si>
  <si>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</si>
  <si>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</si>
  <si>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</si>
  <si>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</si>
  <si>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</si>
  <si>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</si>
  <si>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</si>
  <si>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</si>
  <si>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</si>
  <si>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</si>
  <si>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</si>
  <si>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</si>
  <si>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</si>
  <si>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</si>
  <si>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</si>
  <si>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</si>
  <si>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</si>
  <si>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</si>
  <si>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</si>
  <si>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</si>
  <si>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</si>
  <si>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</si>
  <si>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</si>
  <si>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</si>
  <si>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</si>
  <si>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</si>
  <si>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</si>
  <si>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</si>
  <si>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</si>
  <si>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</si>
  <si>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</si>
  <si>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</si>
  <si>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</si>
  <si>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</si>
  <si>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</si>
  <si>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</si>
  <si>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</si>
  <si>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</si>
  <si>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</si>
  <si>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</si>
  <si>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</si>
  <si>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</si>
  <si>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</si>
  <si>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</si>
  <si>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</si>
  <si>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</si>
  <si>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</si>
  <si>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</si>
  <si>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</si>
  <si>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</si>
  <si>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</si>
  <si>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</si>
  <si>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</si>
  <si>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</si>
  <si>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</si>
  <si>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</si>
  <si>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</si>
  <si>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</si>
  <si>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</si>
  <si>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</si>
  <si>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</si>
  <si>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</si>
  <si>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</si>
  <si>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</si>
  <si>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</si>
  <si>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</si>
  <si>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</si>
  <si>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</si>
  <si>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</si>
  <si>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</si>
  <si>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</si>
  <si>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</si>
  <si>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</si>
  <si>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</si>
  <si>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</si>
  <si>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</si>
  <si>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</si>
  <si>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</si>
  <si>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</si>
  <si>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</si>
  <si>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</si>
  <si>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</si>
  <si>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</si>
  <si>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</si>
  <si>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</si>
  <si>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</si>
  <si>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</si>
  <si>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</si>
  <si>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</si>
  <si>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</si>
  <si>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</si>
  <si>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</si>
  <si>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</si>
  <si>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</si>
  <si>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</si>
  <si>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</si>
  <si>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</si>
  <si>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</si>
  <si>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</si>
  <si>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</si>
  <si>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</si>
  <si>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</si>
  <si>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</si>
  <si>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</si>
  <si>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</si>
  <si>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</si>
  <si>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</si>
  <si>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</si>
  <si>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</si>
  <si>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</si>
  <si>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</si>
  <si>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</si>
  <si>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</si>
  <si>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</si>
  <si>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</si>
  <si>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</si>
  <si>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</si>
  <si>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</si>
  <si>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</si>
  <si>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</si>
  <si>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</si>
  <si>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</si>
  <si>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</si>
  <si>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</si>
  <si>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</si>
  <si>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</si>
  <si>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</si>
  <si>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</si>
  <si>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</si>
  <si>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</si>
  <si>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</si>
  <si>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</si>
  <si>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</si>
  <si>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</si>
  <si>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</si>
  <si>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</si>
  <si>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</si>
  <si>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</si>
  <si>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</si>
  <si>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</si>
  <si>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</si>
  <si>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</si>
  <si>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</si>
  <si>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</si>
  <si>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</si>
  <si>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</si>
  <si>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</si>
  <si>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</si>
  <si>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</si>
  <si>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</si>
  <si>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</si>
  <si>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</si>
  <si>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</si>
  <si>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</si>
  <si>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</si>
  <si>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</si>
  <si>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</si>
  <si>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</si>
  <si>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</si>
  <si>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</si>
  <si>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</si>
  <si>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</si>
  <si>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</si>
  <si>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</si>
  <si>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</si>
  <si>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</si>
  <si>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</si>
  <si>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</si>
  <si>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</si>
  <si>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</si>
  <si>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</si>
  <si>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</si>
  <si>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</si>
  <si>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</si>
  <si>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</si>
  <si>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</si>
  <si>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</si>
  <si>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</si>
  <si>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</si>
  <si>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</si>
  <si>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</si>
  <si>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</si>
  <si>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</si>
  <si>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</si>
  <si>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</si>
  <si>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</si>
  <si>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</si>
  <si>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</si>
  <si>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</si>
  <si>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</si>
  <si>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</si>
  <si>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</si>
  <si>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</si>
  <si>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</si>
  <si>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</si>
  <si>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</si>
  <si>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</si>
  <si>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</si>
  <si>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</si>
  <si>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</si>
  <si>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</si>
  <si>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</si>
  <si>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</si>
  <si>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</si>
  <si>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</si>
  <si>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</si>
  <si>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</si>
  <si>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</si>
  <si>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</si>
  <si>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</si>
  <si>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</si>
  <si>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</si>
  <si>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</si>
  <si>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</si>
  <si>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</si>
  <si>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</si>
  <si>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</si>
  <si>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</si>
  <si>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</si>
  <si>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</si>
  <si>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</si>
  <si>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</si>
  <si>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</si>
  <si>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</si>
  <si>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</si>
  <si>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</si>
  <si>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</si>
  <si>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</si>
  <si>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</si>
  <si>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</si>
  <si>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</si>
  <si>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</si>
  <si>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</si>
  <si>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</si>
  <si>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</si>
  <si>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</si>
  <si>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</si>
  <si>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</si>
  <si>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</si>
  <si>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</si>
  <si>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</si>
  <si>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</si>
  <si>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</si>
  <si>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</si>
  <si>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</si>
  <si>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</si>
  <si>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</si>
  <si>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</si>
  <si>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</si>
  <si>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</si>
  <si>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</si>
  <si>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</si>
  <si>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</si>
  <si>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</si>
  <si>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</si>
  <si>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</si>
  <si>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</si>
  <si>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</si>
  <si>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</si>
  <si>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</si>
  <si>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</si>
  <si>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</si>
  <si>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</si>
  <si>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</si>
  <si>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</si>
  <si>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</si>
  <si>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</si>
  <si>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</si>
  <si>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</si>
  <si>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</si>
  <si>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</si>
  <si>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</si>
  <si>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</si>
  <si>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</si>
  <si>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</si>
  <si>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</si>
  <si>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</si>
  <si>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</si>
  <si>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</si>
  <si>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</si>
  <si>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</si>
  <si>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</si>
  <si>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</si>
  <si>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</si>
  <si>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</si>
  <si>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</si>
  <si>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</si>
  <si>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</si>
  <si>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</si>
  <si>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</si>
  <si>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</si>
  <si>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</si>
  <si>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</si>
  <si>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</si>
  <si>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</si>
  <si>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</si>
  <si>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</si>
  <si>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</si>
  <si>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</si>
  <si>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</si>
  <si>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</si>
  <si>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</si>
  <si>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</si>
  <si>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</si>
  <si>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</si>
  <si>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</si>
  <si>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</si>
  <si>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</si>
  <si>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</si>
  <si>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</si>
  <si>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</si>
  <si>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</si>
  <si>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</si>
  <si>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</si>
  <si>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</si>
  <si>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</si>
  <si>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</si>
  <si>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</si>
  <si>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</si>
  <si>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</si>
  <si>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</si>
  <si>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</si>
  <si>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</si>
  <si>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</si>
  <si>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</si>
  <si>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</si>
  <si>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</si>
  <si>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</si>
  <si>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</si>
  <si>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</si>
  <si>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</si>
  <si>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</si>
  <si>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</si>
  <si>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</si>
  <si>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</si>
  <si>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</si>
  <si>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</si>
  <si>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</si>
  <si>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</si>
  <si>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</si>
  <si>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</si>
  <si>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</si>
  <si>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</si>
  <si>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</si>
  <si>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</si>
  <si>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</si>
  <si>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</si>
  <si>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</si>
  <si>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</si>
  <si>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</si>
  <si>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</si>
  <si>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</si>
  <si>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</si>
  <si>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</si>
  <si>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</si>
  <si>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</si>
  <si>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</si>
  <si>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</si>
  <si>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</si>
  <si>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</si>
  <si>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</si>
  <si>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</si>
  <si>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</si>
  <si>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</si>
  <si>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</si>
  <si>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</si>
  <si>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</si>
  <si>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</si>
  <si>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</si>
  <si>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</si>
  <si>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</si>
  <si>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</si>
  <si>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</si>
  <si>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</si>
  <si>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</si>
  <si>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</si>
  <si>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</si>
  <si>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</si>
  <si>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</si>
  <si>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</si>
  <si>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</si>
  <si>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</si>
  <si>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</si>
  <si>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</si>
  <si>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</si>
  <si>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</si>
  <si>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</si>
  <si>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</si>
  <si>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</si>
  <si>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</si>
  <si>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</si>
  <si>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</si>
  <si>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</si>
  <si>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</si>
  <si>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</si>
  <si>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</si>
  <si>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</si>
  <si>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</si>
  <si>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</si>
  <si>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</si>
  <si>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</si>
  <si>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</si>
  <si>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</si>
  <si>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</si>
  <si>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</si>
  <si>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</si>
  <si>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</si>
  <si>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</si>
  <si>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</si>
  <si>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</si>
  <si>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</si>
  <si>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</si>
  <si>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</si>
  <si>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</si>
  <si>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</si>
  <si>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</si>
  <si>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</si>
  <si>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</si>
  <si>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</si>
  <si>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</si>
  <si>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</si>
  <si>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</si>
  <si>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</si>
  <si>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</si>
  <si>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</si>
  <si>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</si>
  <si>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</si>
  <si>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</si>
  <si>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</si>
  <si>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</si>
  <si>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</si>
  <si>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</si>
  <si>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</si>
  <si>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</si>
  <si>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</si>
  <si>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</si>
  <si>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</si>
  <si>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</si>
  <si>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</si>
  <si>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</si>
  <si>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</si>
  <si>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</si>
  <si>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</si>
  <si>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</si>
  <si>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</si>
  <si>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</si>
  <si>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</si>
  <si>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</si>
  <si>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</si>
  <si>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</si>
  <si>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</si>
  <si>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</si>
  <si>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</si>
  <si>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</si>
  <si>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</si>
  <si>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</si>
  <si>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</si>
  <si>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</si>
  <si>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</si>
  <si>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</si>
  <si>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</si>
  <si>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</si>
  <si>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</si>
  <si>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</si>
  <si>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</si>
  <si>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</si>
  <si>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</si>
  <si>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</si>
  <si>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</si>
  <si>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</si>
  <si>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</si>
  <si>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</si>
  <si>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</si>
  <si>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</si>
  <si>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</si>
  <si>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</si>
  <si>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</si>
  <si>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</si>
  <si>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</si>
  <si>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</si>
  <si>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</si>
  <si>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</si>
  <si>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</si>
  <si>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</si>
  <si>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</si>
  <si>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</si>
  <si>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</si>
  <si>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</si>
  <si>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</si>
  <si>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</si>
  <si>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</si>
  <si>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</si>
  <si>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</si>
  <si>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</si>
  <si>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</si>
  <si>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</si>
  <si>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</si>
  <si>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</si>
  <si>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</si>
  <si>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</si>
  <si>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</si>
  <si>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</si>
  <si>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</si>
  <si>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</si>
  <si>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</si>
  <si>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</si>
  <si>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</si>
  <si>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</si>
  <si>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</si>
  <si>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</si>
  <si>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</si>
  <si>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</si>
  <si>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</si>
  <si>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</si>
  <si>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</si>
  <si>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</si>
  <si>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</si>
  <si>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</si>
  <si>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</si>
  <si>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</si>
  <si>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</si>
  <si>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</si>
  <si>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</si>
  <si>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</si>
  <si>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</si>
  <si>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</si>
  <si>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</si>
  <si>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</si>
  <si>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</si>
  <si>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</si>
  <si>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</si>
  <si>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</si>
  <si>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</si>
  <si>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</si>
  <si>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</si>
  <si>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</si>
  <si>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</si>
  <si>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</si>
  <si>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</si>
  <si>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</si>
  <si>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</si>
  <si>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</si>
  <si>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</si>
  <si>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</si>
  <si>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</si>
  <si>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</si>
  <si>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</si>
  <si>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</si>
  <si>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</si>
  <si>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</si>
  <si>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</si>
  <si>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</si>
  <si>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</si>
  <si>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</si>
  <si>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</si>
  <si>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</si>
  <si>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</si>
  <si>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</si>
  <si>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</si>
  <si>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</si>
  <si>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</si>
  <si>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</si>
  <si>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</si>
  <si>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</si>
  <si>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</si>
  <si>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</si>
  <si>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</si>
  <si>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</si>
  <si>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</si>
  <si>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</si>
  <si>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</si>
  <si>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</si>
  <si>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</si>
  <si>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</si>
  <si>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</si>
  <si>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</si>
  <si>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</si>
  <si>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</si>
  <si>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</si>
  <si>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</si>
  <si>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</si>
  <si>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</si>
  <si>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</si>
  <si>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</si>
  <si>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</si>
  <si>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</si>
  <si>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</si>
  <si>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</si>
  <si>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</si>
  <si>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</si>
  <si>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</si>
  <si>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</si>
  <si>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</si>
  <si>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</si>
  <si>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</si>
  <si>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</si>
  <si>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</si>
  <si>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</si>
  <si>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</si>
  <si>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</si>
  <si>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</si>
  <si>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</si>
  <si>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</si>
  <si>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</si>
  <si>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</si>
  <si>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</si>
  <si>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</si>
  <si>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</si>
  <si>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</si>
  <si>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</si>
  <si>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</si>
  <si>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</si>
  <si>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</si>
  <si>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</si>
  <si>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</si>
  <si>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</si>
  <si>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</si>
  <si>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</si>
  <si>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</si>
  <si>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</si>
  <si>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</si>
  <si>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</si>
  <si>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</si>
  <si>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</si>
  <si>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</si>
  <si>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</si>
  <si>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</si>
  <si>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</si>
  <si>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</si>
  <si>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</si>
  <si>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</si>
  <si>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</si>
  <si>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</si>
  <si>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</si>
  <si>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</si>
  <si>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</si>
  <si>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</si>
  <si>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</si>
  <si>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</si>
  <si>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</si>
  <si>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</si>
  <si>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</si>
  <si>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</si>
  <si>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</si>
  <si>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</si>
  <si>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</si>
  <si>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</si>
  <si>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</si>
  <si>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</si>
  <si>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</si>
  <si>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</si>
  <si>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</si>
  <si>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</si>
  <si>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</si>
  <si>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</si>
  <si>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</si>
  <si>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</si>
  <si>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</si>
  <si>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</si>
  <si>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</si>
  <si>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</si>
  <si>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</si>
  <si>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</si>
  <si>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</si>
  <si>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</si>
  <si>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</si>
  <si>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</si>
  <si>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</si>
  <si>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</si>
  <si>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</si>
  <si>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</si>
  <si>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</si>
  <si>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</si>
  <si>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</si>
  <si>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</si>
  <si>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</si>
  <si>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</si>
  <si>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</si>
  <si>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</si>
  <si>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</si>
  <si>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</si>
  <si>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</si>
  <si>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</si>
  <si>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</si>
  <si>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</si>
  <si>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</si>
  <si>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</si>
  <si>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</si>
  <si>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</si>
  <si>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</si>
  <si>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</si>
  <si>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</si>
  <si>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</si>
  <si>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</si>
  <si>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</si>
  <si>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</si>
  <si>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</si>
  <si>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</si>
  <si>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</si>
  <si>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</si>
  <si>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</si>
  <si>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</si>
  <si>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</si>
  <si>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</si>
  <si>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</si>
  <si>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</si>
  <si>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</si>
  <si>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</si>
  <si>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</si>
  <si>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</si>
  <si>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</si>
  <si>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</si>
  <si>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</si>
  <si>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</si>
  <si>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</si>
  <si>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</si>
  <si>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</si>
  <si>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</si>
  <si>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</si>
  <si>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</si>
  <si>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</si>
  <si>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</si>
  <si>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</si>
  <si>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</si>
  <si>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</si>
  <si>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</si>
  <si>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</si>
  <si>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</si>
  <si>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</si>
  <si>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</si>
  <si>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</si>
  <si>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</si>
  <si>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</si>
  <si>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</si>
  <si>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</si>
  <si>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</si>
  <si>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</si>
  <si>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</si>
  <si>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</si>
  <si>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</si>
  <si>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</si>
  <si>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</si>
  <si>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</si>
  <si>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</si>
  <si>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</si>
  <si>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</si>
  <si>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</si>
  <si>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</si>
  <si>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</si>
  <si>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</si>
  <si>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</si>
  <si>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</si>
  <si>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</si>
  <si>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</si>
  <si>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</si>
  <si>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</si>
  <si>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</si>
  <si>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</si>
  <si>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</si>
  <si>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</si>
  <si>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</si>
  <si>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</si>
  <si>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</si>
  <si>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</si>
  <si>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</si>
  <si>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</si>
  <si>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</si>
  <si>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</si>
  <si>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</si>
  <si>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</si>
  <si>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</si>
  <si>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</si>
  <si>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</si>
  <si>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</si>
  <si>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</si>
  <si>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</si>
  <si>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</si>
  <si>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</si>
  <si>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</si>
  <si>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</si>
  <si>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</si>
  <si>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</si>
  <si>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</si>
  <si>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</si>
  <si>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</si>
  <si>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</si>
  <si>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</si>
  <si>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</si>
  <si>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</si>
  <si>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</si>
  <si>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</si>
  <si>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</si>
  <si>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</si>
  <si>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</si>
  <si>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</si>
  <si>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</si>
  <si>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</si>
  <si>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</si>
  <si>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</si>
  <si>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</si>
  <si>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</si>
  <si>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</si>
  <si>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</si>
  <si>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</si>
  <si>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</si>
  <si>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</si>
  <si>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</si>
  <si>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</si>
  <si>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</si>
  <si>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</si>
  <si>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</si>
  <si>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</si>
  <si>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</si>
  <si>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</si>
  <si>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</si>
  <si>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</si>
  <si>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</si>
  <si>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</si>
  <si>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</si>
  <si>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</si>
  <si>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</si>
  <si>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</si>
  <si>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</si>
  <si>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</si>
  <si>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</si>
  <si>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</si>
  <si>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</si>
  <si>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</si>
  <si>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</si>
  <si>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</si>
  <si>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</si>
  <si>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</si>
  <si>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</si>
  <si>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</si>
  <si>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</si>
  <si>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</si>
  <si>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</si>
  <si>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</si>
  <si>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</si>
  <si>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</si>
  <si>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</si>
  <si>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</si>
  <si>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</si>
  <si>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</si>
  <si>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</si>
  <si>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</si>
  <si>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</si>
  <si>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</si>
  <si>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</si>
  <si>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</si>
  <si>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</si>
  <si>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</si>
  <si>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</si>
  <si>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</si>
  <si>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</si>
  <si>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</si>
  <si>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</si>
  <si>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</si>
  <si>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</si>
  <si>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</si>
  <si>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</si>
  <si>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</si>
  <si>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</si>
  <si>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</si>
  <si>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</si>
  <si>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</si>
  <si>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</si>
  <si>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</si>
  <si>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</si>
  <si>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</si>
  <si>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</si>
  <si>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</si>
  <si>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</si>
  <si>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</si>
  <si>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</si>
  <si>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</si>
  <si>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</si>
  <si>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</si>
  <si>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</si>
  <si>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</si>
  <si>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</si>
  <si>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</si>
  <si>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</si>
  <si>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</si>
  <si>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</si>
  <si>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</si>
  <si>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</si>
  <si>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</si>
  <si>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</si>
  <si>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</si>
  <si>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</si>
  <si>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</si>
  <si>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</si>
  <si>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</si>
  <si>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</si>
  <si>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</si>
  <si>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</si>
  <si>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</si>
  <si>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</si>
  <si>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</si>
  <si>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</si>
  <si>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</si>
  <si>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</si>
  <si>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</si>
  <si>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</si>
  <si>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</si>
  <si>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</si>
  <si>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</si>
  <si>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</si>
  <si>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</si>
  <si>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</si>
  <si>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</si>
  <si>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</si>
  <si>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</si>
  <si>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</si>
  <si>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</si>
  <si>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</si>
  <si>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</si>
  <si>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</si>
  <si>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</si>
  <si>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</si>
  <si>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</si>
  <si>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</si>
  <si>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</si>
  <si>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</si>
  <si>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</si>
  <si>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</si>
  <si>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</si>
  <si>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</si>
  <si>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</si>
  <si>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</si>
  <si>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</si>
  <si>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</si>
  <si>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</si>
  <si>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</si>
  <si>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</si>
  <si>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</si>
  <si>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</si>
  <si>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</si>
  <si>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</si>
  <si>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</si>
  <si>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</si>
  <si>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</si>
  <si>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</si>
  <si>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</si>
  <si>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</si>
  <si>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</si>
  <si>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</si>
  <si>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</si>
  <si>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</si>
  <si>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</si>
  <si>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</si>
  <si>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</si>
  <si>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</si>
  <si>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</si>
  <si>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</si>
  <si>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</si>
  <si>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</si>
  <si>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</si>
  <si>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</si>
  <si>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</si>
  <si>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</si>
  <si>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</si>
  <si>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</si>
  <si>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</si>
  <si>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</si>
  <si>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</si>
  <si>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</si>
  <si>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</si>
  <si>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</si>
  <si>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</si>
  <si>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</si>
  <si>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</si>
  <si>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</si>
  <si>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</si>
  <si>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</si>
  <si>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</si>
  <si>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</si>
  <si>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</si>
  <si>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</si>
  <si>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</si>
  <si>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</si>
  <si>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</si>
  <si>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</si>
  <si>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</si>
  <si>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</si>
  <si>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</si>
  <si>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</si>
  <si>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</si>
  <si>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</si>
  <si>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</si>
  <si>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</si>
  <si>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</si>
  <si>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</si>
  <si>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</si>
  <si>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</si>
  <si>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</si>
  <si>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</si>
  <si>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</si>
  <si>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</si>
  <si>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</si>
  <si>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</si>
  <si>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</si>
  <si>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</si>
  <si>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</si>
  <si>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</si>
  <si>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</si>
  <si>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</si>
  <si>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</si>
  <si>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</si>
  <si>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</si>
  <si>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</si>
  <si>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</si>
  <si>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</si>
  <si>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</si>
  <si>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</si>
  <si>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</si>
  <si>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</si>
  <si>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</si>
  <si>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</si>
  <si>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</si>
  <si>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</si>
  <si>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</si>
  <si>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</si>
  <si>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</si>
  <si>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</si>
  <si>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</si>
  <si>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</si>
  <si>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</si>
  <si>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</si>
  <si>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</si>
  <si>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</si>
  <si>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</si>
  <si>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</si>
  <si>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</si>
  <si>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</si>
  <si>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</si>
  <si>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</si>
  <si>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</si>
  <si>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</si>
  <si>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</si>
  <si>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</si>
  <si>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</si>
  <si>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</si>
  <si>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</si>
  <si>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</si>
  <si>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</si>
  <si>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</si>
  <si>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</si>
  <si>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</si>
  <si>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</si>
  <si>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</si>
  <si>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</si>
  <si>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</si>
  <si>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</si>
  <si>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</si>
  <si>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</si>
  <si>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</si>
  <si>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</si>
  <si>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</si>
  <si>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</si>
  <si>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</si>
  <si>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</si>
  <si>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</si>
  <si>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</si>
  <si>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</si>
  <si>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</si>
  <si>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</si>
  <si>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</si>
  <si>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</si>
  <si>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</si>
  <si>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</si>
  <si>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</si>
  <si>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</si>
  <si>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</si>
  <si>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</si>
  <si>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</si>
  <si>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</si>
  <si>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</si>
  <si>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</si>
  <si>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</si>
  <si>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</si>
  <si>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</si>
  <si>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</si>
  <si>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</si>
  <si>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</si>
  <si>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</si>
  <si>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</si>
  <si>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</si>
  <si>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</si>
  <si>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</si>
  <si>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</si>
  <si>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</si>
  <si>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</si>
  <si>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</si>
  <si>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</si>
  <si>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</si>
  <si>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</si>
  <si>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</si>
  <si>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</si>
  <si>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</si>
  <si>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</si>
  <si>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</si>
  <si>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</si>
  <si>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</si>
  <si>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</si>
  <si>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</si>
  <si>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</si>
  <si>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</si>
  <si>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</si>
  <si>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</si>
  <si>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</si>
  <si>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</si>
  <si>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</si>
  <si>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</si>
  <si>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</si>
  <si>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</si>
  <si>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</si>
  <si>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</si>
  <si>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</si>
  <si>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</si>
  <si>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</si>
  <si>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</si>
  <si>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</si>
  <si>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</si>
  <si>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</si>
  <si>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</si>
  <si>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</si>
  <si>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</si>
  <si>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</si>
  <si>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</si>
  <si>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</si>
  <si>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</si>
  <si>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</si>
  <si>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</si>
  <si>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</si>
  <si>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</si>
  <si>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</si>
  <si>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</si>
  <si>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</si>
  <si>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</si>
  <si>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</si>
  <si>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</si>
  <si>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</si>
  <si>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</si>
  <si>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</si>
  <si>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</si>
  <si>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</si>
  <si>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</si>
  <si>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</si>
  <si>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</si>
  <si>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</si>
  <si>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</si>
  <si>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</si>
  <si>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</si>
  <si>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</si>
  <si>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</si>
  <si>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</si>
  <si>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</si>
  <si>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</si>
  <si>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</si>
  <si>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</si>
  <si>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</si>
  <si>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</si>
  <si>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</si>
  <si>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</si>
  <si>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</si>
  <si>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</si>
  <si>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</si>
  <si>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</si>
  <si>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</si>
  <si>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</si>
  <si>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</si>
  <si>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</si>
  <si>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</si>
  <si>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</si>
  <si>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</si>
  <si>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</si>
  <si>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</si>
  <si>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</si>
  <si>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</si>
  <si>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</si>
  <si>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</si>
  <si>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</si>
  <si>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</si>
  <si>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</si>
  <si>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</si>
  <si>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</si>
  <si>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</si>
  <si>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</si>
  <si>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</si>
  <si>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</si>
  <si>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</si>
  <si>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</si>
  <si>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</si>
  <si>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</si>
  <si>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</si>
  <si>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</si>
  <si>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</si>
  <si>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</si>
  <si>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</si>
  <si>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</si>
  <si>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</si>
  <si>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</si>
  <si>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</si>
  <si>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</si>
  <si>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</si>
  <si>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</si>
  <si>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</si>
  <si>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</si>
  <si>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</si>
  <si>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</si>
  <si>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</si>
  <si>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</si>
  <si>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</si>
  <si>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</si>
  <si>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</si>
  <si>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</si>
  <si>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</si>
  <si>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</si>
  <si>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</si>
  <si>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</si>
  <si>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</si>
  <si>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</si>
  <si>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</si>
  <si>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</si>
  <si>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</si>
  <si>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</si>
  <si>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</si>
  <si>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</si>
  <si>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</si>
  <si>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</si>
  <si>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</si>
  <si>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</si>
  <si>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</si>
  <si>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</si>
  <si>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</si>
  <si>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</si>
  <si>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</si>
  <si>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</si>
  <si>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</si>
  <si>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</si>
  <si>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</si>
  <si>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</si>
  <si>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</si>
  <si>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</si>
  <si>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</si>
  <si>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</si>
  <si>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</si>
  <si>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</si>
  <si>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</si>
  <si>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</si>
  <si>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</si>
  <si>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</si>
  <si>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</si>
  <si>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</si>
  <si>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</si>
  <si>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</si>
  <si>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</si>
  <si>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</si>
  <si>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</si>
  <si>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</si>
  <si>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</si>
  <si>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</si>
  <si>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</si>
  <si>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</si>
  <si>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</si>
  <si>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</si>
  <si>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</si>
  <si>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</si>
  <si>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</si>
  <si>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</si>
  <si>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</si>
  <si>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</si>
  <si>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</si>
  <si>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</si>
  <si>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</si>
  <si>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</si>
  <si>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</si>
  <si>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</si>
  <si>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</si>
  <si>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</si>
  <si>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</si>
  <si>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</si>
  <si>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</si>
  <si>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</si>
  <si>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</si>
  <si>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</si>
  <si>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</si>
  <si>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</si>
  <si>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</si>
  <si>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</si>
  <si>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</si>
  <si>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</si>
  <si>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</si>
  <si>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</si>
  <si>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</si>
  <si>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</si>
  <si>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</si>
  <si>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</si>
  <si>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</si>
  <si>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</si>
  <si>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</si>
  <si>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</si>
  <si>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</si>
  <si>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</si>
  <si>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</si>
  <si>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</si>
  <si>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</si>
  <si>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</si>
  <si>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</si>
  <si>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</si>
  <si>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</si>
  <si>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</si>
  <si>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</si>
  <si>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</si>
  <si>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</si>
  <si>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</si>
  <si>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</si>
  <si>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</si>
  <si>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</si>
  <si>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</si>
  <si>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</si>
  <si>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</si>
  <si>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</si>
  <si>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</si>
  <si>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</si>
  <si>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</si>
  <si>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</si>
  <si>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</si>
  <si>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</si>
  <si>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</si>
  <si>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</si>
  <si>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</si>
  <si>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</si>
  <si>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</si>
  <si>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</si>
  <si>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</si>
  <si>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</si>
  <si>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</si>
  <si>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</si>
  <si>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</si>
  <si>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</si>
  <si>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</si>
  <si>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</si>
  <si>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</si>
  <si>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</si>
  <si>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</si>
  <si>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</si>
  <si>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</si>
  <si>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</si>
  <si>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</si>
  <si>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</si>
  <si>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</si>
  <si>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</si>
  <si>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</si>
  <si>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</si>
  <si>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</si>
  <si>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</si>
  <si>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</si>
  <si>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</si>
  <si>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</si>
  <si>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</si>
  <si>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</si>
  <si>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</si>
  <si>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</si>
  <si>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</si>
  <si>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</si>
  <si>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</si>
  <si>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</si>
  <si>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</si>
  <si>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</si>
  <si>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</si>
  <si>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</si>
  <si>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</si>
  <si>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</si>
  <si>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</si>
  <si>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</si>
  <si>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</si>
  <si>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</si>
  <si>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</si>
  <si>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</si>
  <si>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</si>
  <si>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</si>
  <si>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</si>
  <si>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</si>
  <si>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</si>
  <si>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</si>
  <si>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</si>
  <si>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</si>
  <si>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</si>
  <si>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</si>
  <si>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</si>
  <si>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</si>
  <si>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</si>
  <si>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</si>
  <si>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</si>
  <si>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</si>
  <si>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</si>
  <si>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</si>
  <si>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</si>
  <si>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</si>
  <si>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</si>
  <si>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</si>
  <si>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</si>
  <si>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</si>
  <si>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</si>
  <si>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</si>
  <si>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</si>
  <si>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</si>
  <si>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</si>
  <si>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</si>
  <si>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</si>
  <si>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</si>
  <si>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</si>
  <si>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</si>
  <si>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</si>
  <si>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</si>
  <si>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</si>
  <si>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</si>
  <si>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</si>
  <si>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</si>
  <si>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</si>
  <si>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</si>
  <si>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</si>
  <si>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</si>
  <si>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</si>
  <si>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</si>
  <si>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</si>
  <si>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</si>
  <si>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</si>
  <si>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</si>
  <si>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</si>
  <si>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</si>
  <si>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</si>
  <si>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</si>
  <si>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</si>
  <si>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</si>
  <si>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</si>
  <si>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</si>
  <si>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</si>
  <si>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</si>
  <si>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</si>
  <si>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</si>
  <si>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</si>
  <si>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</si>
  <si>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</si>
  <si>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</si>
  <si>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</si>
  <si>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</si>
  <si>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</si>
  <si>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</si>
  <si>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</si>
  <si>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</si>
  <si>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</si>
  <si>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</si>
  <si>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</si>
  <si>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</si>
  <si>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</si>
  <si>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</si>
  <si>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</si>
  <si>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</si>
  <si>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</si>
  <si>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</si>
  <si>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</si>
  <si>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</si>
  <si>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</si>
  <si>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</si>
  <si>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</si>
  <si>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</si>
  <si>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</si>
  <si>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</si>
  <si>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</si>
  <si>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</si>
  <si>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</si>
  <si>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</si>
  <si>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</si>
  <si>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</si>
  <si>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</si>
  <si>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</si>
  <si>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</si>
  <si>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</si>
  <si>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</si>
  <si>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</si>
  <si>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</si>
  <si>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</si>
  <si>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</si>
  <si>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</si>
  <si>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</si>
  <si>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</si>
  <si>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</si>
  <si>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</si>
  <si>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</si>
  <si>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</si>
  <si>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</si>
  <si>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</si>
  <si>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</si>
  <si>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</si>
  <si>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</si>
  <si>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</si>
  <si>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</si>
  <si>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</si>
  <si>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</si>
  <si>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</si>
  <si>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</si>
  <si>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</si>
  <si>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</si>
  <si>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</si>
  <si>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</si>
  <si>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</si>
  <si>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</si>
  <si>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</si>
  <si>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</si>
  <si>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</si>
  <si>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</si>
  <si>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</si>
  <si>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</si>
  <si>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</si>
  <si>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</si>
  <si>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</si>
  <si>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</si>
  <si>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</si>
  <si>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</si>
  <si>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</si>
  <si>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</si>
  <si>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</si>
  <si>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</si>
  <si>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</si>
  <si>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</si>
  <si>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</si>
  <si>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</si>
  <si>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</si>
  <si>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</si>
  <si>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</si>
  <si>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</si>
  <si>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</si>
  <si>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</si>
  <si>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</si>
  <si>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</si>
  <si>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</si>
  <si>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</si>
  <si>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</si>
  <si>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</si>
  <si>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</si>
  <si>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</si>
  <si>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</si>
  <si>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</si>
  <si>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</si>
  <si>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</si>
  <si>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</si>
  <si>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</si>
  <si>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</si>
  <si>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</si>
  <si>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</si>
  <si>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</si>
  <si>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</si>
  <si>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</si>
  <si>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</si>
  <si>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</si>
  <si>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</si>
  <si>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</si>
  <si>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</si>
  <si>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</si>
  <si>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</si>
  <si>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</si>
  <si>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</si>
  <si>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</si>
  <si>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</si>
  <si>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</si>
  <si>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</si>
  <si>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</si>
  <si>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</si>
  <si>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</si>
  <si>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</si>
  <si>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</si>
  <si>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</si>
  <si>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</si>
  <si>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</si>
  <si>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</si>
  <si>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</si>
  <si>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</si>
  <si>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</si>
  <si>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</si>
  <si>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</si>
  <si>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</si>
  <si>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</si>
  <si>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</si>
  <si>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</si>
  <si>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</si>
  <si>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</si>
  <si>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</si>
  <si>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</si>
  <si>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</si>
  <si>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</si>
  <si>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</si>
  <si>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</si>
  <si>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</si>
  <si>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</si>
  <si>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</si>
  <si>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</si>
  <si>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</si>
  <si>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</si>
  <si>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</si>
  <si>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</si>
  <si>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</si>
  <si>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</si>
  <si>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</si>
  <si>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</si>
  <si>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</si>
  <si>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</si>
  <si>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</si>
  <si>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</si>
  <si>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</si>
  <si>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</si>
  <si>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</si>
  <si>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</si>
  <si>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</si>
  <si>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</si>
  <si>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</si>
  <si>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</si>
  <si>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</si>
  <si>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</si>
  <si>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</si>
  <si>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</si>
  <si>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</si>
  <si>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</si>
  <si>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</si>
  <si>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</si>
  <si>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</si>
  <si>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</si>
  <si>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</si>
  <si>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</si>
  <si>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</si>
  <si>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</si>
  <si>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</si>
  <si>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</si>
  <si>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</si>
  <si>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</si>
  <si>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</si>
  <si>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</si>
  <si>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</si>
  <si>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</si>
  <si>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</si>
  <si>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</si>
  <si>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</si>
  <si>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</si>
  <si>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</si>
  <si>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</si>
  <si>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</si>
  <si>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</si>
  <si>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</si>
  <si>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</si>
  <si>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</si>
  <si>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</si>
  <si>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</si>
  <si>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</si>
  <si>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</si>
  <si>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</si>
  <si>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</si>
  <si>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</si>
  <si>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</si>
  <si>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</si>
  <si>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</si>
  <si>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</si>
  <si>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</si>
  <si>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</si>
  <si>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</si>
  <si>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</si>
  <si>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</si>
  <si>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</si>
  <si>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</si>
  <si>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</si>
  <si>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</si>
  <si>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</si>
  <si>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</si>
  <si>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</si>
  <si>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</si>
  <si>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</si>
  <si>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</si>
  <si>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</si>
  <si>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</si>
  <si>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</si>
  <si>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</si>
  <si>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</si>
  <si>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</si>
  <si>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</si>
  <si>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</si>
  <si>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</si>
  <si>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</si>
  <si>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</si>
  <si>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</si>
  <si>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</si>
  <si>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</si>
  <si>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</si>
  <si>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</si>
  <si>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</si>
  <si>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</si>
  <si>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</si>
  <si>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</si>
  <si>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</si>
  <si>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</si>
  <si>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</si>
  <si>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</si>
  <si>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</si>
  <si>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</si>
  <si>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</si>
  <si>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</si>
  <si>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</si>
  <si>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</si>
  <si>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</si>
  <si>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</si>
  <si>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</si>
  <si>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</si>
  <si>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</si>
  <si>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</si>
  <si>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</si>
  <si>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</si>
  <si>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</si>
  <si>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</si>
  <si>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</si>
  <si>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</si>
  <si>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</si>
  <si>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</si>
  <si>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</si>
  <si>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</si>
  <si>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</si>
  <si>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</si>
  <si>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</si>
  <si>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</si>
  <si>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</si>
  <si>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</si>
  <si>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</si>
  <si>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</si>
  <si>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</si>
  <si>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</si>
  <si>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</si>
  <si>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</si>
  <si>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</si>
  <si>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</si>
  <si>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</si>
  <si>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</si>
  <si>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</si>
  <si>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</si>
  <si>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</si>
  <si>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</si>
  <si>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</si>
  <si>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</si>
  <si>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</si>
  <si>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</si>
  <si>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</si>
  <si>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</si>
  <si>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</si>
  <si>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</si>
  <si>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</si>
  <si>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</si>
  <si>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</si>
  <si>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</si>
  <si>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</si>
  <si>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</si>
  <si>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</si>
  <si>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</si>
  <si>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</si>
  <si>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</si>
  <si>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</si>
  <si>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</si>
  <si>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</si>
  <si>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</si>
  <si>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</si>
  <si>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</si>
  <si>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</si>
  <si>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</si>
  <si>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</si>
  <si>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</si>
  <si>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</si>
  <si>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</si>
  <si>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</si>
  <si>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</si>
  <si>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</si>
  <si>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</si>
  <si>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</si>
  <si>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</si>
  <si>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</si>
  <si>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</si>
  <si>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</si>
  <si>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</si>
  <si>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</si>
  <si>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</si>
  <si>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</si>
  <si>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</si>
  <si>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</si>
  <si>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</si>
  <si>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</si>
  <si>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</si>
  <si>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</si>
  <si>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</si>
  <si>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</si>
  <si>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</si>
  <si>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</si>
  <si>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</si>
  <si>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</si>
  <si>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</si>
  <si>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</si>
  <si>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</si>
  <si>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</si>
  <si>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</si>
  <si>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</si>
  <si>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</si>
  <si>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</si>
  <si>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</si>
  <si>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</si>
  <si>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</si>
  <si>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</si>
  <si>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</si>
  <si>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</si>
  <si>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</si>
  <si>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</si>
  <si>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</si>
  <si>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</si>
  <si>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</si>
  <si>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</si>
  <si>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</si>
  <si>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</si>
  <si>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</si>
  <si>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</si>
  <si>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</si>
  <si>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</si>
  <si>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</si>
  <si>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</si>
  <si>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</si>
  <si>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</si>
  <si>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</si>
  <si>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</si>
  <si>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</si>
  <si>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</si>
  <si>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</si>
  <si>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</si>
  <si>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</si>
  <si>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</si>
  <si>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</si>
  <si>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</si>
  <si>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</si>
  <si>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</si>
  <si>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</si>
  <si>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</si>
  <si>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</si>
  <si>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</si>
  <si>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</si>
  <si>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</si>
  <si>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</si>
  <si>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</si>
  <si>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</si>
  <si>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</si>
  <si>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</si>
  <si>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</si>
  <si>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</si>
  <si>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</si>
  <si>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</si>
  <si>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</si>
  <si>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</si>
  <si>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</si>
  <si>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</si>
  <si>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</si>
  <si>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</si>
  <si>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</si>
  <si>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</si>
  <si>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</si>
  <si>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</si>
  <si>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</si>
  <si>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</si>
  <si>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</si>
  <si>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</si>
  <si>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</si>
  <si>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</si>
  <si>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</si>
  <si>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</si>
  <si>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</si>
  <si>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</si>
  <si>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</si>
  <si>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</si>
  <si>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</si>
  <si>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</si>
  <si>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</si>
  <si>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</si>
  <si>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</si>
  <si>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</si>
  <si>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</si>
  <si>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</si>
  <si>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</si>
  <si>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</si>
  <si>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</si>
  <si>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</si>
  <si>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</si>
  <si>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</si>
  <si>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</si>
  <si>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</si>
  <si>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</si>
  <si>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</si>
  <si>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</si>
  <si>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</si>
  <si>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</si>
  <si>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</si>
  <si>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</si>
  <si>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</si>
  <si>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</si>
  <si>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</si>
  <si>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</si>
  <si>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</si>
  <si>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</si>
  <si>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</si>
  <si>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</si>
  <si>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</si>
  <si>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</si>
  <si>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</si>
  <si>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</si>
  <si>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</si>
  <si>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</si>
  <si>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</si>
  <si>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</si>
  <si>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</si>
  <si>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</si>
  <si>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</si>
  <si>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</si>
  <si>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</si>
  <si>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</si>
  <si>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</si>
  <si>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</si>
  <si>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</si>
  <si>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</si>
  <si>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</si>
  <si>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</si>
  <si>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</si>
  <si>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</si>
  <si>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</si>
  <si>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</si>
  <si>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</si>
  <si>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</si>
  <si>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</si>
  <si>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</si>
  <si>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</si>
  <si>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</si>
  <si>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</si>
  <si>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</si>
  <si>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</si>
  <si>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</si>
  <si>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</si>
  <si>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</si>
  <si>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</si>
  <si>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</si>
  <si>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</si>
  <si>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</si>
  <si>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</si>
  <si>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</si>
  <si>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</si>
  <si>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</si>
  <si>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</si>
  <si>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</si>
  <si>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</si>
  <si>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</si>
  <si>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</si>
  <si>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</si>
  <si>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</si>
  <si>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</si>
  <si>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</si>
  <si>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</si>
  <si>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</si>
  <si>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</si>
  <si>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</si>
  <si>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</si>
  <si>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</si>
  <si>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</si>
  <si>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</si>
  <si>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</si>
  <si>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</si>
  <si>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</si>
  <si>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</si>
  <si>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</si>
  <si>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</si>
  <si>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</si>
  <si>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</si>
  <si>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</si>
  <si>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</si>
  <si>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</si>
  <si>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</si>
  <si>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</si>
  <si>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</si>
  <si>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</si>
  <si>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</si>
  <si>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</si>
  <si>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</si>
  <si>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</si>
  <si>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</si>
  <si>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</si>
  <si>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</si>
  <si>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</si>
  <si>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</si>
  <si>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</si>
  <si>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</si>
  <si>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</si>
  <si>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</si>
  <si>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</si>
  <si>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</si>
  <si>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</si>
  <si>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</si>
  <si>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</si>
  <si>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</si>
  <si>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</si>
  <si>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</si>
  <si>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</si>
  <si>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</si>
  <si>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</si>
  <si>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</si>
  <si>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</si>
  <si>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</si>
  <si>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</si>
  <si>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</si>
  <si>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</si>
  <si>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</si>
  <si>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</si>
  <si>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</si>
  <si>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</si>
  <si>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</si>
  <si>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</si>
  <si>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</si>
  <si>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</si>
  <si>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</si>
  <si>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</si>
  <si>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</si>
  <si>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</si>
  <si>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</si>
  <si>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</si>
  <si>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</si>
  <si>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</si>
  <si>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</si>
  <si>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</si>
  <si>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</si>
  <si>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</si>
  <si>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</si>
  <si>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</si>
  <si>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</si>
  <si>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</si>
  <si>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</si>
  <si>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</si>
  <si>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</si>
  <si>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</si>
  <si>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</si>
  <si>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</si>
  <si>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</si>
  <si>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</si>
  <si>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</si>
  <si>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</si>
  <si>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</si>
  <si>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</si>
  <si>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</si>
  <si>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</si>
  <si>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</si>
  <si>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</si>
  <si>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</si>
  <si>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</si>
  <si>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</si>
  <si>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</si>
  <si>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</si>
  <si>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</si>
  <si>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</si>
  <si>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</si>
  <si>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</si>
  <si>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</si>
  <si>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</si>
  <si>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</si>
  <si>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</si>
  <si>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</si>
  <si>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</si>
  <si>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</si>
  <si>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</si>
  <si>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</si>
  <si>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</si>
  <si>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</si>
  <si>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</si>
  <si>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</si>
  <si>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</si>
  <si>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</si>
  <si>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</si>
  <si>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</si>
  <si>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</si>
  <si>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</si>
  <si>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</si>
  <si>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</si>
  <si>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</si>
  <si>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</si>
  <si>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</si>
  <si>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</si>
  <si>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</si>
  <si>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</si>
  <si>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</si>
  <si>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</si>
  <si>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</si>
  <si>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</si>
  <si>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</si>
  <si>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</si>
  <si>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</si>
  <si>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</si>
  <si>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</si>
  <si>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</si>
  <si>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</si>
  <si>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</si>
  <si>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</si>
  <si>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</si>
  <si>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</si>
  <si>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</si>
  <si>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</si>
  <si>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</si>
  <si>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</si>
  <si>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</si>
  <si>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</si>
  <si>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</si>
  <si>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</si>
  <si>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</si>
  <si>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</si>
  <si>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</si>
  <si>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</si>
  <si>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</si>
  <si>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</si>
  <si>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</si>
  <si>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</si>
  <si>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</si>
  <si>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</si>
  <si>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</si>
  <si>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</si>
  <si>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</si>
  <si>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</si>
  <si>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</si>
  <si>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</si>
  <si>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</si>
  <si>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</si>
  <si>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</si>
  <si>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</si>
  <si>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</si>
  <si>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</si>
  <si>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</si>
  <si>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</si>
  <si>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</si>
  <si>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</si>
  <si>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</si>
  <si>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</si>
  <si>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</si>
  <si>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</si>
  <si>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</si>
  <si>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</si>
  <si>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</si>
  <si>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</si>
  <si>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</si>
  <si>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</si>
  <si>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</si>
  <si>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</si>
  <si>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</si>
  <si>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</si>
  <si>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</si>
  <si>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</si>
  <si>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</si>
  <si>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</si>
  <si>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</si>
  <si>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</si>
  <si>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</si>
  <si>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</si>
  <si>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</si>
  <si>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</si>
  <si>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</si>
  <si>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</si>
  <si>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</si>
  <si>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</si>
  <si>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</si>
  <si>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</si>
  <si>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</si>
  <si>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</si>
  <si>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</si>
  <si>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</si>
  <si>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</si>
  <si>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</si>
  <si>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</si>
  <si>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</si>
  <si>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</si>
  <si>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</si>
  <si>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</si>
  <si>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</si>
  <si>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</si>
  <si>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</si>
  <si>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</si>
  <si>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</si>
  <si>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</si>
  <si>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</si>
  <si>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</si>
  <si>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</si>
  <si>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</si>
  <si>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</si>
  <si>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</si>
  <si>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</si>
  <si>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</si>
  <si>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</si>
  <si>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</si>
  <si>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</si>
  <si>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</si>
  <si>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</si>
  <si>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</si>
  <si>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</si>
  <si>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</si>
  <si>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</si>
  <si>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</si>
  <si>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</si>
  <si>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</si>
  <si>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</si>
  <si>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</si>
  <si>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</si>
  <si>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</si>
  <si>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</si>
  <si>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</si>
  <si>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</si>
  <si>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</si>
  <si>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</si>
  <si>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</si>
  <si>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</si>
  <si>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</si>
  <si>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</si>
  <si>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</si>
  <si>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</si>
  <si>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</si>
  <si>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</si>
  <si>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</si>
  <si>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</si>
  <si>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</si>
  <si>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</si>
  <si>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</si>
  <si>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</si>
  <si>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</si>
  <si>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</si>
  <si>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</si>
  <si>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</si>
  <si>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</si>
  <si>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</si>
  <si>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</si>
  <si>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</si>
  <si>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</si>
  <si>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</si>
  <si>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</si>
  <si>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</si>
  <si>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</si>
  <si>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</si>
  <si>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</si>
  <si>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</si>
  <si>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</si>
  <si>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</si>
  <si>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</si>
  <si>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</si>
  <si>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</si>
  <si>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</si>
  <si>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</si>
  <si>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</si>
  <si>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</si>
  <si>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</si>
  <si>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</si>
  <si>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</si>
  <si>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</si>
  <si>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</si>
  <si>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</si>
  <si>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</si>
  <si>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</si>
  <si>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</si>
  <si>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</si>
  <si>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</si>
  <si>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</si>
  <si>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</si>
  <si>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</si>
  <si>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</si>
  <si>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</si>
  <si>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</si>
  <si>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</si>
  <si>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</si>
  <si>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</si>
  <si>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</si>
  <si>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</si>
  <si>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</si>
  <si>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</si>
  <si>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</si>
  <si>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</si>
  <si>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</si>
  <si>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</si>
  <si>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</si>
  <si>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</si>
  <si>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</si>
  <si>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</si>
  <si>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</si>
  <si>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</si>
  <si>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</si>
  <si>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</si>
  <si>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</si>
  <si>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</si>
  <si>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</si>
  <si>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</si>
  <si>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</si>
  <si>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</si>
  <si>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</si>
  <si>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</si>
  <si>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</si>
  <si>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</si>
  <si>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</si>
  <si>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</si>
  <si>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</si>
  <si>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</si>
  <si>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</si>
  <si>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</si>
  <si>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</si>
  <si>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</si>
  <si>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</si>
  <si>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</si>
  <si>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</si>
  <si>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</si>
  <si>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</si>
  <si>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</si>
  <si>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</si>
  <si>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</si>
  <si>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</si>
  <si>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</si>
  <si>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</si>
  <si>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</si>
  <si>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</si>
  <si>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</si>
  <si>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</si>
  <si>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</si>
  <si>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</si>
  <si>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</si>
  <si>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</si>
  <si>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</si>
  <si>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</si>
  <si>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</si>
  <si>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</si>
  <si>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</si>
  <si>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</si>
  <si>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</si>
  <si>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</si>
  <si>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</si>
  <si>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</si>
  <si>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</si>
  <si>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</si>
  <si>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</si>
  <si>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</si>
  <si>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</si>
  <si>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</si>
  <si>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</si>
  <si>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</si>
  <si>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</si>
  <si>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</si>
  <si>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</si>
  <si>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</si>
  <si>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</si>
  <si>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</si>
  <si>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</si>
  <si>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</si>
  <si>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</si>
  <si>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</si>
  <si>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</si>
  <si>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</si>
  <si>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</si>
  <si>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</si>
  <si>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</si>
  <si>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</si>
  <si>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</si>
  <si>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</si>
  <si>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</si>
  <si>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</si>
  <si>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</si>
  <si>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</si>
  <si>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</si>
  <si>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</si>
  <si>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</si>
  <si>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</si>
  <si>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</si>
  <si>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</si>
  <si>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</si>
  <si>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</si>
  <si>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</si>
  <si>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</si>
  <si>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</si>
  <si>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</si>
  <si>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</si>
  <si>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</si>
  <si>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</si>
  <si>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</si>
  <si>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</si>
  <si>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</si>
  <si>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</si>
  <si>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</si>
  <si>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</si>
  <si>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</si>
  <si>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</si>
  <si>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</si>
  <si>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</si>
  <si>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</si>
  <si>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</si>
  <si>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</si>
  <si>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</si>
  <si>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</si>
  <si>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</si>
  <si>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</si>
  <si>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</si>
  <si>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</si>
  <si>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</si>
  <si>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</si>
  <si>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</si>
  <si>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</si>
  <si>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</si>
  <si>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</si>
  <si>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</si>
  <si>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</si>
  <si>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</si>
  <si>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</si>
  <si>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</si>
  <si>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</si>
  <si>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</si>
  <si>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</si>
  <si>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</si>
  <si>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</si>
  <si>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</si>
  <si>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</si>
  <si>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</si>
  <si>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</si>
  <si>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</si>
  <si>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</si>
  <si>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</si>
  <si>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</si>
  <si>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</si>
  <si>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</si>
  <si>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</si>
  <si>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</si>
  <si>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</si>
  <si>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</si>
  <si>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</si>
  <si>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</si>
  <si>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</si>
  <si>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</si>
  <si>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</si>
  <si>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</si>
  <si>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</si>
  <si>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</si>
  <si>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</si>
  <si>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</si>
  <si>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</si>
  <si>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</si>
  <si>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</si>
  <si>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</si>
  <si>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</si>
  <si>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</si>
  <si>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</si>
  <si>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</si>
  <si>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</si>
  <si>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</si>
  <si>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</si>
  <si>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</si>
  <si>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</si>
  <si>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</si>
  <si>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</si>
  <si>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</si>
  <si>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</si>
  <si>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</si>
  <si>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</si>
  <si>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</si>
  <si>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</si>
  <si>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</si>
  <si>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</si>
  <si>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</si>
  <si>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</si>
  <si>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</si>
  <si>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</si>
  <si>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</si>
  <si>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</si>
  <si>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</si>
  <si>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</si>
  <si>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</si>
  <si>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</si>
  <si>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</si>
  <si>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</si>
  <si>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</si>
  <si>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</si>
  <si>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</si>
  <si>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</si>
  <si>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</si>
  <si>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</si>
  <si>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</si>
  <si>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</si>
  <si>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</si>
  <si>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</si>
  <si>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</si>
  <si>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</si>
  <si>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</si>
  <si>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</si>
  <si>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</si>
  <si>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</si>
  <si>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</si>
  <si>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</si>
  <si>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</si>
  <si>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</si>
  <si>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</si>
  <si>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</si>
  <si>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</si>
  <si>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</si>
  <si>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</si>
  <si>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</si>
  <si>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</si>
  <si>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</si>
  <si>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</si>
  <si>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</si>
  <si>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</si>
  <si>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</si>
  <si>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</si>
  <si>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</si>
  <si>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</si>
  <si>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</si>
  <si>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</si>
  <si>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</si>
  <si>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</si>
  <si>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</si>
  <si>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</si>
  <si>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</si>
  <si>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</si>
  <si>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</si>
  <si>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</si>
  <si>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</si>
  <si>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</si>
  <si>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</si>
  <si>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</si>
  <si>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</si>
  <si>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</si>
  <si>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</si>
  <si>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</si>
  <si>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</si>
  <si>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</si>
  <si>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</si>
  <si>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</si>
  <si>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</si>
  <si>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</si>
  <si>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</si>
  <si>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</si>
  <si>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</si>
  <si>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</si>
  <si>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</si>
  <si>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</si>
  <si>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</si>
  <si>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</si>
  <si>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</si>
  <si>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</si>
  <si>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</si>
  <si>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</si>
  <si>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</si>
  <si>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</si>
  <si>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</si>
  <si>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</si>
  <si>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</si>
  <si>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</si>
  <si>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</si>
  <si>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</si>
  <si>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</si>
  <si>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</si>
  <si>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</si>
  <si>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</si>
  <si>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</si>
  <si>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</si>
  <si>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</si>
  <si>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</si>
  <si>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</si>
  <si>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</si>
  <si>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</si>
  <si>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</si>
  <si>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</si>
  <si>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</si>
  <si>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</si>
  <si>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</si>
  <si>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</si>
  <si>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</si>
  <si>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</si>
  <si>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</si>
  <si>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</si>
  <si>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</si>
  <si>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</si>
  <si>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</si>
  <si>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</si>
  <si>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</si>
  <si>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</si>
  <si>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</si>
  <si>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</si>
  <si>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</si>
  <si>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</si>
  <si>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</si>
  <si>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</si>
  <si>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</si>
  <si>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</si>
  <si>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</si>
  <si>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</si>
  <si>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</si>
  <si>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</si>
  <si>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</si>
  <si>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</si>
  <si>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</si>
  <si>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</si>
  <si>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</si>
  <si>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</si>
  <si>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</si>
  <si>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</si>
  <si>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</si>
  <si>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</si>
  <si>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</si>
  <si>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</si>
  <si>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</si>
  <si>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</si>
  <si>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</si>
  <si>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</si>
  <si>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</si>
  <si>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</si>
  <si>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</si>
  <si>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</si>
  <si>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</si>
  <si>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</si>
  <si>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</si>
  <si>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</si>
  <si>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</si>
  <si>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</si>
  <si>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</si>
  <si>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</si>
  <si>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</si>
  <si>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</si>
  <si>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</si>
  <si>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</si>
  <si>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</si>
  <si>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</si>
  <si>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</si>
  <si>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</si>
  <si>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</si>
  <si>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</si>
  <si>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</si>
  <si>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</si>
  <si>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</si>
  <si>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</si>
  <si>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</si>
  <si>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</si>
  <si>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</si>
  <si>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</si>
  <si>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</si>
  <si>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</si>
  <si>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</si>
  <si>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</si>
  <si>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</si>
  <si>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</si>
  <si>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</si>
  <si>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</si>
  <si>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</si>
  <si>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</si>
  <si>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</si>
  <si>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</si>
  <si>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</si>
  <si>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</si>
  <si>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</si>
  <si>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</si>
  <si>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</si>
  <si>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</si>
  <si>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</si>
  <si>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</si>
  <si>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</si>
  <si>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</si>
  <si>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</si>
  <si>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</si>
  <si>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</si>
  <si>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</si>
  <si>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</si>
  <si>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</si>
  <si>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</si>
  <si>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</si>
  <si>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</si>
  <si>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</si>
  <si>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</si>
  <si>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</si>
  <si>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</si>
  <si>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</si>
  <si>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</si>
  <si>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</si>
  <si>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</si>
  <si>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</si>
  <si>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</si>
  <si>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</si>
  <si>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</si>
  <si>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</si>
  <si>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</si>
  <si>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</si>
  <si>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</si>
  <si>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</si>
  <si>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</si>
  <si>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</si>
  <si>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</si>
  <si>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</si>
  <si>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</si>
  <si>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</si>
  <si>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</si>
  <si>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</si>
  <si>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</si>
  <si>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</si>
  <si>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</si>
  <si>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</si>
  <si>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</si>
  <si>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</si>
  <si>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</si>
  <si>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</si>
  <si>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</si>
  <si>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</si>
  <si>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</si>
  <si>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</si>
  <si>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</si>
  <si>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</si>
  <si>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</si>
  <si>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</si>
  <si>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</si>
  <si>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</si>
  <si>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</si>
  <si>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</si>
  <si>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</si>
  <si>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</si>
  <si>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</si>
  <si>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</si>
  <si>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</si>
  <si>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</si>
  <si>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</si>
  <si>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</si>
  <si>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</si>
  <si>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</si>
  <si>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</si>
  <si>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</si>
  <si>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</si>
  <si>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</si>
  <si>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</si>
  <si>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</si>
  <si>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</si>
  <si>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</si>
  <si>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</si>
  <si>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</si>
  <si>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</si>
  <si>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</si>
  <si>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</si>
  <si>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</si>
  <si>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</si>
  <si>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</si>
  <si>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</si>
  <si>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</si>
  <si>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</si>
  <si>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</si>
  <si>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</si>
  <si>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</si>
  <si>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</si>
  <si>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</si>
  <si>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</si>
  <si>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</si>
  <si>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</si>
  <si>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</si>
  <si>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</si>
  <si>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</si>
  <si>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</si>
  <si>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</si>
  <si>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</si>
  <si>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</si>
  <si>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</si>
  <si>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</si>
  <si>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</si>
  <si>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</si>
  <si>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</si>
  <si>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</si>
  <si>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</si>
  <si>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</si>
  <si>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</si>
  <si>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</si>
  <si>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</si>
  <si>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</si>
  <si>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</si>
  <si>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</si>
  <si>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</si>
  <si>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</si>
  <si>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</si>
  <si>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</si>
  <si>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</si>
  <si>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</si>
  <si>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</si>
  <si>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</si>
  <si>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</si>
  <si>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</si>
  <si>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</si>
  <si>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</si>
  <si>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</si>
  <si>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</si>
  <si>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</si>
  <si>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</si>
  <si>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</si>
  <si>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</si>
  <si>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</si>
  <si>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</si>
  <si>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</si>
  <si>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</si>
  <si>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</si>
  <si>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</si>
  <si>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</si>
  <si>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</si>
  <si>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</si>
  <si>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</si>
  <si>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</si>
  <si>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</si>
  <si>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</si>
  <si>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</si>
  <si>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</si>
  <si>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</si>
  <si>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</si>
  <si>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</si>
  <si>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</si>
  <si>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</si>
  <si>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</si>
  <si>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</si>
  <si>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</si>
  <si>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</si>
  <si>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</si>
  <si>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</si>
  <si>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</si>
  <si>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</si>
  <si>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</si>
  <si>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</si>
  <si>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</si>
  <si>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</si>
  <si>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</si>
  <si>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</si>
  <si>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</si>
  <si>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</si>
  <si>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</si>
  <si>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</si>
  <si>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</si>
  <si>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</si>
  <si>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</si>
  <si>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</si>
  <si>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</si>
  <si>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</si>
  <si>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</si>
  <si>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</si>
  <si>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</si>
  <si>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</si>
  <si>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</si>
  <si>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</si>
  <si>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</si>
  <si>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</si>
  <si>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</si>
  <si>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</si>
  <si>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</si>
  <si>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</si>
  <si>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</si>
  <si>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</si>
  <si>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</si>
  <si>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</si>
  <si>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</si>
  <si>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</si>
  <si>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</si>
  <si>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</si>
  <si>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</si>
  <si>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</si>
  <si>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</si>
  <si>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</si>
  <si>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</si>
  <si>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</si>
  <si>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</si>
  <si>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</si>
  <si>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</si>
  <si>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</si>
  <si>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</si>
  <si>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</si>
  <si>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</si>
  <si>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</si>
  <si>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</si>
  <si>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</si>
  <si>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</si>
  <si>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</si>
  <si>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</si>
  <si>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</si>
  <si>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</si>
  <si>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</si>
  <si>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</si>
  <si>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</si>
  <si>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</si>
  <si>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</si>
  <si>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</si>
  <si>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</si>
  <si>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</si>
  <si>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</si>
  <si>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</si>
  <si>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</si>
  <si>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</si>
  <si>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</si>
  <si>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</si>
  <si>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</si>
  <si>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</si>
  <si>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</si>
  <si>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</si>
  <si>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</si>
  <si>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</si>
  <si>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</si>
  <si>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</si>
  <si>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</si>
  <si>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</si>
  <si>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</si>
  <si>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</si>
  <si>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</si>
  <si>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</si>
  <si>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</si>
  <si>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</si>
  <si>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</si>
  <si>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</si>
  <si>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</si>
  <si>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</si>
  <si>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</si>
  <si>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</si>
  <si>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</si>
  <si>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</si>
  <si>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</si>
  <si>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</si>
  <si>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</si>
  <si>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</si>
  <si>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</si>
  <si>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</si>
  <si>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</si>
  <si>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</si>
  <si>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</si>
  <si>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</si>
  <si>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</si>
  <si>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</si>
  <si>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</si>
  <si>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</si>
  <si>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</si>
  <si>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</si>
  <si>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</si>
  <si>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</si>
  <si>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</si>
  <si>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</si>
  <si>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</si>
  <si>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</si>
  <si>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</si>
  <si>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</si>
  <si>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</si>
  <si>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</si>
  <si>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</si>
  <si>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</si>
  <si>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</si>
  <si>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</si>
  <si>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</si>
  <si>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</si>
  <si>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</si>
  <si>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</si>
  <si>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</si>
  <si>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</si>
  <si>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</si>
  <si>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</si>
  <si>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</si>
  <si>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</si>
  <si>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</si>
  <si>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</si>
  <si>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</si>
  <si>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</si>
  <si>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</si>
  <si>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</si>
  <si>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</si>
  <si>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</si>
  <si>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</si>
  <si>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</si>
  <si>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</si>
  <si>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</si>
  <si>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</si>
  <si>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</si>
  <si>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</si>
  <si>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</si>
  <si>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</si>
  <si>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</si>
  <si>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</si>
  <si>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</si>
  <si>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</si>
  <si>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</si>
  <si>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</si>
  <si>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</si>
  <si>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</si>
  <si>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</si>
  <si>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</si>
  <si>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</si>
  <si>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</si>
  <si>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</si>
  <si>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</si>
  <si>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</si>
  <si>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</si>
  <si>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</si>
  <si>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</si>
  <si>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</si>
  <si>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</si>
  <si>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</si>
  <si>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</si>
  <si>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</si>
  <si>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</si>
  <si>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</si>
  <si>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</si>
  <si>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</si>
  <si>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</si>
  <si>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</si>
  <si>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</si>
  <si>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</si>
  <si>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</si>
  <si>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</si>
  <si>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</si>
  <si>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</si>
  <si>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</si>
  <si>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</si>
  <si>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</si>
  <si>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</si>
  <si>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</si>
  <si>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</si>
  <si>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</si>
  <si>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</si>
  <si>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</si>
  <si>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</si>
  <si>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</si>
  <si>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</si>
  <si>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</si>
  <si>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</si>
  <si>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</si>
  <si>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</si>
  <si>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</si>
  <si>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</si>
  <si>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</si>
  <si>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</si>
  <si>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</si>
  <si>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</si>
  <si>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</si>
  <si>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</si>
  <si>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</si>
  <si>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</si>
  <si>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</si>
  <si>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</si>
  <si>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</si>
  <si>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</si>
  <si>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</si>
  <si>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</si>
  <si>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</si>
  <si>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</si>
  <si>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</si>
  <si>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</si>
  <si>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</si>
  <si>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</si>
  <si>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</si>
  <si>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</si>
  <si>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</si>
  <si>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</si>
  <si>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</si>
  <si>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</si>
  <si>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</si>
  <si>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</si>
  <si>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</si>
  <si>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</si>
  <si>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</si>
  <si>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</si>
  <si>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</si>
  <si>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</si>
  <si>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</si>
  <si>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</si>
  <si>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</si>
  <si>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</si>
  <si>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</si>
  <si>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</si>
  <si>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</si>
  <si>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</si>
  <si>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</si>
  <si>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</si>
  <si>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</si>
  <si>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</si>
  <si>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</si>
  <si>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</si>
  <si>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</si>
  <si>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</si>
  <si>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</si>
  <si>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</si>
  <si>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</si>
  <si>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</si>
  <si>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</si>
  <si>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</si>
  <si>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</si>
  <si>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</si>
  <si>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</si>
  <si>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</si>
  <si>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</si>
  <si>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</si>
  <si>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</si>
  <si>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</si>
  <si>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</si>
  <si>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</si>
  <si>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</si>
  <si>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</si>
  <si>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</si>
  <si>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</si>
  <si>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</si>
  <si>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</si>
  <si>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</si>
  <si>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</si>
  <si>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</si>
  <si>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</si>
  <si>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</si>
  <si>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</si>
  <si>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</si>
  <si>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</si>
  <si>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</si>
  <si>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</si>
  <si>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</si>
  <si>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</si>
  <si>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</si>
  <si>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</si>
  <si>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</si>
  <si>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</si>
  <si>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</si>
  <si>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</si>
  <si>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</si>
  <si>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</si>
  <si>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</si>
  <si>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</si>
  <si>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</si>
  <si>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</si>
  <si>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</si>
  <si>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</si>
  <si>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</si>
  <si>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</si>
  <si>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</si>
  <si>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</si>
  <si>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</si>
  <si>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</si>
  <si>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</si>
  <si>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</si>
  <si>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</si>
  <si>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</si>
  <si>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</si>
  <si>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</si>
  <si>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</si>
  <si>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</si>
  <si>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</si>
  <si>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</si>
  <si>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</si>
  <si>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</si>
  <si>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</si>
  <si>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</si>
  <si>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</si>
  <si>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</si>
  <si>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</si>
  <si>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</si>
  <si>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</si>
  <si>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</si>
  <si>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</si>
  <si>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</si>
  <si>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</si>
  <si>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</si>
  <si>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</si>
  <si>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</si>
  <si>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</si>
  <si>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</si>
  <si>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</si>
  <si>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</si>
  <si>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</si>
  <si>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</si>
  <si>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</si>
  <si>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</si>
  <si>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</si>
  <si>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</si>
  <si>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</si>
  <si>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</si>
  <si>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</si>
  <si>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</si>
  <si>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</si>
  <si>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</si>
  <si>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</si>
  <si>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</si>
  <si>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</si>
  <si>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</si>
  <si>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</si>
  <si>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</si>
  <si>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</si>
  <si>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</si>
  <si>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</si>
  <si>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</si>
  <si>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</si>
  <si>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</si>
  <si>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</si>
  <si>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</si>
  <si>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</si>
  <si>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</si>
  <si>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</si>
  <si>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</si>
  <si>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</si>
  <si>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</si>
  <si>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</si>
  <si>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</si>
  <si>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</si>
  <si>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</si>
  <si>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</si>
  <si>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</si>
  <si>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</si>
  <si>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</si>
  <si>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</si>
  <si>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</si>
  <si>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</si>
  <si>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</si>
  <si>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</si>
  <si>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</si>
  <si>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</si>
  <si>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</si>
  <si>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</si>
  <si>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</si>
  <si>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</si>
  <si>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</si>
  <si>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</si>
  <si>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</si>
  <si>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</si>
  <si>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</si>
  <si>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</si>
  <si>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</si>
  <si>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</si>
  <si>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</si>
  <si>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</si>
  <si>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</si>
  <si>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</si>
  <si>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</si>
  <si>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</si>
  <si>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</si>
  <si>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</si>
  <si>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</si>
  <si>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</si>
  <si>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</si>
  <si>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</si>
  <si>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</si>
  <si>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</si>
  <si>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</si>
  <si>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</si>
  <si>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</si>
  <si>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</si>
  <si>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</si>
  <si>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</si>
  <si>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</si>
  <si>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</si>
  <si>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</si>
  <si>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</si>
  <si>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</si>
  <si>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</si>
  <si>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</si>
  <si>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</si>
  <si>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</si>
  <si>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</si>
  <si>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</si>
  <si>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</si>
  <si>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</si>
  <si>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</si>
  <si>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</si>
  <si>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</si>
  <si>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</si>
  <si>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</si>
  <si>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</si>
  <si>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</si>
  <si>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</si>
  <si>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</si>
  <si>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</si>
  <si>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</si>
  <si>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</si>
  <si>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</si>
  <si>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</si>
  <si>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</si>
  <si>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</si>
  <si>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</si>
  <si>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</si>
  <si>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</si>
  <si>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</si>
  <si>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</si>
  <si>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</si>
  <si>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</si>
  <si>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</si>
  <si>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</si>
  <si>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</si>
  <si>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</si>
  <si>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</si>
  <si>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</si>
  <si>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</si>
  <si>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</si>
  <si>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</si>
  <si>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</si>
  <si>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</si>
  <si>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</si>
  <si>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</si>
  <si>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</si>
  <si>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</si>
  <si>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</si>
  <si>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</si>
  <si>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</si>
  <si>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</si>
  <si>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</si>
  <si>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</si>
  <si>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</si>
  <si>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</si>
  <si>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</si>
  <si>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</si>
  <si>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</si>
  <si>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</si>
  <si>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</si>
  <si>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</si>
  <si>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</si>
  <si>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</si>
  <si>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</si>
  <si>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</si>
  <si>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</si>
  <si>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</si>
  <si>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</si>
  <si>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</si>
  <si>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</si>
  <si>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</si>
  <si>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</si>
  <si>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</si>
  <si>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</si>
  <si>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</si>
  <si>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</si>
  <si>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</si>
  <si>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</si>
  <si>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</si>
  <si>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</si>
  <si>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</si>
  <si>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</si>
  <si>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</si>
  <si>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</si>
  <si>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</si>
  <si>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</si>
  <si>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</si>
  <si>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</si>
  <si>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</si>
  <si>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</si>
  <si>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</si>
  <si>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</si>
  <si>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</si>
  <si>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</si>
  <si>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</si>
  <si>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</si>
  <si>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</si>
  <si>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</si>
  <si>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</si>
  <si>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</si>
  <si>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</si>
  <si>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</si>
  <si>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</si>
  <si>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</si>
  <si>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</si>
  <si>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</si>
  <si>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</si>
  <si>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</si>
  <si>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</si>
  <si>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</si>
  <si>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</si>
  <si>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</si>
  <si>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</si>
  <si>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</si>
  <si>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</si>
  <si>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</si>
  <si>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</si>
  <si>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</si>
  <si>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</si>
  <si>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</si>
  <si>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</si>
  <si>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</si>
  <si>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</si>
  <si>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</si>
  <si>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</si>
  <si>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</si>
  <si>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</si>
  <si>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</si>
  <si>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</si>
  <si>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</si>
  <si>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</si>
  <si>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</si>
  <si>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</si>
  <si>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</si>
  <si>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</si>
  <si>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</si>
  <si>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</si>
  <si>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</si>
  <si>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</si>
  <si>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</si>
  <si>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</si>
  <si>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</si>
  <si>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</si>
  <si>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</si>
  <si>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</si>
  <si>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</si>
  <si>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</si>
  <si>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</si>
  <si>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</si>
  <si>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</si>
  <si>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</si>
  <si>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</si>
  <si>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</si>
  <si>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</si>
  <si>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</si>
  <si>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</si>
  <si>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</si>
  <si>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</si>
  <si>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</si>
  <si>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</si>
  <si>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</si>
  <si>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</si>
  <si>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</si>
  <si>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</si>
  <si>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</si>
  <si>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</si>
  <si>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</si>
  <si>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</si>
  <si>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</si>
  <si>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</si>
  <si>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</si>
  <si>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</si>
  <si>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</si>
  <si>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</si>
  <si>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</si>
  <si>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</si>
  <si>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</si>
  <si>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</si>
  <si>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</si>
  <si>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</si>
  <si>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</si>
  <si>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</si>
  <si>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</si>
  <si>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</si>
  <si>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</si>
  <si>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</si>
  <si>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</si>
  <si>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</si>
  <si>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</si>
  <si>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</si>
  <si>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</si>
  <si>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</si>
  <si>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</si>
  <si>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</si>
  <si>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</si>
  <si>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</si>
  <si>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</si>
  <si>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</si>
  <si>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</si>
  <si>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</si>
  <si>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</si>
  <si>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</si>
  <si>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</si>
  <si>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</si>
  <si>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</si>
  <si>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</si>
  <si>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</si>
  <si>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</si>
  <si>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</si>
  <si>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</si>
  <si>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</si>
  <si>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</si>
  <si>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</si>
  <si>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</si>
  <si>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</si>
  <si>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</si>
  <si>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</si>
  <si>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</si>
  <si>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</si>
  <si>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</si>
  <si>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</si>
  <si>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</si>
  <si>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</si>
  <si>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</si>
  <si>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</si>
  <si>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</si>
  <si>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</si>
  <si>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</si>
  <si>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</si>
  <si>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</si>
  <si>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</si>
  <si>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</si>
  <si>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</si>
  <si>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</si>
  <si>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</si>
  <si>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</si>
  <si>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</si>
  <si>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</si>
  <si>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</si>
  <si>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</si>
  <si>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</si>
  <si>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</si>
  <si>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</si>
  <si>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</si>
  <si>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</si>
  <si>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</si>
  <si>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</si>
  <si>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</si>
  <si>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</si>
  <si>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</si>
  <si>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</si>
  <si>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</si>
  <si>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</si>
  <si>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</si>
  <si>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</si>
  <si>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</si>
  <si>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</si>
  <si>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</si>
  <si>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</si>
  <si>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</si>
  <si>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</si>
  <si>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</si>
  <si>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</si>
  <si>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</si>
  <si>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</si>
  <si>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</si>
  <si>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</si>
  <si>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</si>
  <si>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</si>
  <si>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</si>
  <si>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</si>
  <si>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</si>
  <si>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</si>
  <si>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</si>
  <si>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</si>
  <si>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</si>
  <si>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</si>
  <si>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</si>
  <si>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</si>
  <si>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</si>
  <si>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</si>
  <si>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</si>
  <si>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</si>
  <si>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</si>
  <si>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</si>
  <si>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</si>
  <si>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</si>
  <si>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</si>
  <si>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</si>
  <si>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</si>
  <si>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</si>
  <si>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</si>
  <si>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</si>
  <si>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</si>
  <si>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</si>
  <si>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</si>
  <si>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</si>
  <si>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</si>
  <si>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</si>
  <si>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</si>
  <si>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</si>
  <si>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</si>
  <si>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</si>
  <si>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</si>
  <si>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</si>
  <si>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</si>
  <si>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</si>
  <si>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</si>
  <si>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</si>
  <si>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</si>
  <si>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</si>
  <si>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</si>
  <si>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</si>
  <si>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</si>
  <si>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</si>
  <si>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</si>
  <si>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</si>
  <si>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</si>
  <si>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</si>
  <si>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</si>
  <si>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</si>
  <si>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</si>
  <si>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</si>
  <si>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</si>
  <si>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</si>
  <si>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</si>
  <si>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</si>
  <si>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</si>
  <si>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</si>
  <si>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</si>
  <si>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</si>
  <si>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</si>
  <si>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</si>
  <si>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</si>
  <si>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</si>
  <si>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</si>
  <si>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</si>
  <si>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</si>
  <si>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</si>
  <si>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</si>
  <si>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</si>
  <si>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</si>
  <si>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</si>
  <si>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</si>
  <si>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</si>
  <si>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</si>
  <si>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</si>
  <si>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</si>
  <si>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</si>
  <si>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</si>
  <si>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</si>
  <si>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</si>
  <si>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</si>
  <si>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</si>
  <si>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</si>
  <si>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</si>
  <si>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</si>
  <si>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</si>
  <si>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</si>
  <si>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</si>
  <si>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</si>
  <si>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</si>
  <si>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</si>
  <si>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</si>
  <si>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</si>
  <si>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</si>
  <si>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</si>
  <si>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</si>
  <si>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</si>
  <si>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</si>
  <si>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</si>
  <si>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</si>
  <si>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</si>
  <si>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</si>
  <si>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</si>
  <si>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</si>
  <si>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</si>
  <si>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</si>
  <si>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</si>
  <si>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</si>
  <si>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</si>
  <si>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</si>
  <si>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</si>
  <si>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</si>
  <si>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</si>
  <si>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</si>
  <si>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</si>
  <si>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</si>
  <si>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</si>
  <si>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</si>
  <si>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</si>
  <si>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</si>
  <si>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</si>
  <si>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</si>
  <si>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</si>
  <si>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</si>
  <si>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</si>
  <si>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</si>
  <si>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</si>
  <si>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</si>
  <si>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</si>
  <si>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</si>
  <si>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</si>
  <si>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</si>
  <si>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</si>
  <si>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</si>
  <si>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</si>
  <si>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</si>
  <si>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</si>
  <si>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</si>
  <si>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</si>
  <si>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</si>
  <si>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</si>
  <si>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</si>
  <si>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</si>
  <si>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</si>
  <si>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</si>
  <si>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</si>
  <si>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</si>
  <si>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</si>
  <si>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</si>
  <si>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</si>
  <si>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</si>
  <si>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</si>
  <si>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</si>
  <si>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</si>
  <si>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</si>
  <si>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</si>
  <si>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</si>
  <si>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</si>
  <si>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</si>
  <si>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</si>
  <si>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</si>
  <si>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</si>
  <si>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</si>
  <si>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</si>
  <si>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</si>
  <si>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</si>
  <si>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</si>
  <si>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</si>
  <si>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</si>
  <si>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</si>
  <si>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</si>
  <si>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</si>
  <si>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</si>
  <si>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</si>
  <si>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</si>
  <si>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</si>
  <si>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</si>
  <si>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</si>
  <si>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</si>
  <si>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</si>
  <si>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</si>
  <si>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</si>
  <si>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</si>
  <si>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</si>
  <si>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</si>
  <si>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</si>
  <si>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</si>
  <si>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</si>
  <si>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</si>
  <si>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</si>
  <si>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</si>
  <si>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</si>
  <si>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</si>
  <si>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</si>
  <si>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</si>
  <si>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</si>
  <si>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</si>
  <si>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</si>
  <si>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</si>
  <si>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</si>
  <si>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</si>
  <si>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</si>
  <si>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</si>
  <si>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</si>
  <si>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</si>
  <si>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</si>
  <si>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</si>
  <si>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</si>
  <si>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</si>
  <si>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</si>
  <si>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</si>
  <si>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</si>
  <si>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</si>
  <si>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</si>
  <si>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</si>
  <si>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</si>
  <si>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</si>
  <si>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</si>
  <si>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</si>
  <si>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</si>
  <si>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</si>
  <si>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</si>
  <si>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</si>
  <si>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</si>
  <si>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</si>
  <si>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</si>
  <si>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</si>
  <si>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</si>
  <si>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</si>
  <si>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</si>
  <si>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</si>
  <si>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</si>
  <si>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</si>
  <si>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</si>
  <si>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</si>
  <si>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</si>
  <si>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</si>
  <si>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</si>
  <si>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</si>
  <si>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</si>
  <si>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</si>
  <si>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</si>
  <si>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</si>
  <si>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</si>
  <si>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</si>
  <si>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</si>
  <si>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</si>
  <si>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</si>
  <si>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</si>
  <si>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</si>
  <si>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</si>
  <si>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</si>
  <si>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</si>
  <si>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</si>
  <si>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</si>
  <si>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</si>
  <si>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</si>
  <si>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</si>
  <si>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</si>
  <si>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</si>
  <si>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</si>
  <si>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</si>
  <si>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</si>
  <si>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</si>
  <si>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</si>
  <si>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</si>
  <si>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</si>
  <si>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</si>
  <si>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</si>
  <si>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</si>
  <si>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</si>
  <si>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</si>
  <si>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</si>
  <si>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</si>
  <si>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</si>
  <si>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</si>
  <si>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</si>
  <si>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</si>
  <si>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</si>
  <si>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</si>
  <si>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</si>
  <si>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</si>
  <si>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</si>
  <si>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</si>
  <si>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</si>
  <si>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</si>
  <si>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</si>
  <si>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</si>
  <si>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</si>
  <si>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</si>
  <si>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</si>
  <si>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</si>
  <si>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</si>
  <si>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</si>
  <si>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</si>
  <si>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</si>
  <si>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</si>
  <si>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</si>
  <si>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</si>
  <si>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</si>
  <si>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</si>
  <si>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</si>
  <si>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</si>
  <si>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</si>
  <si>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</si>
  <si>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</si>
  <si>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</si>
  <si>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</si>
  <si>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</si>
  <si>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</si>
  <si>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</si>
  <si>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</si>
  <si>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</si>
  <si>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</si>
  <si>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</si>
  <si>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</si>
  <si>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</si>
  <si>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</si>
  <si>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</si>
  <si>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</si>
  <si>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</si>
  <si>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</si>
  <si>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</si>
  <si>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</si>
  <si>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</si>
  <si>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</si>
  <si>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</si>
  <si>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</si>
  <si>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</si>
  <si>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</si>
  <si>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</si>
  <si>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</si>
  <si>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</si>
  <si>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</si>
  <si>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</si>
  <si>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</si>
  <si>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</si>
  <si>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</si>
  <si>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</si>
  <si>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</si>
  <si>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</si>
  <si>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</si>
  <si>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</si>
  <si>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</si>
  <si>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</si>
  <si>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</si>
  <si>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</si>
  <si>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</si>
  <si>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</si>
  <si>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</si>
  <si>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</si>
  <si>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</si>
  <si>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</si>
  <si>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</si>
  <si>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</si>
  <si>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</si>
  <si>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</si>
  <si>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</si>
  <si>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</si>
  <si>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</si>
  <si>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</si>
  <si>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</si>
  <si>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</si>
  <si>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</si>
  <si>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</si>
  <si>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</si>
  <si>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</si>
  <si>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</si>
  <si>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</si>
  <si>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</si>
  <si>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</si>
  <si>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</si>
  <si>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</si>
  <si>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</si>
  <si>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</si>
  <si>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</si>
  <si>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</si>
  <si>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</si>
  <si>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</si>
  <si>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</si>
  <si>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</si>
  <si>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</si>
  <si>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</si>
  <si>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</si>
  <si>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</si>
  <si>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</si>
  <si>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</si>
  <si>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</si>
  <si>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</si>
  <si>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</si>
  <si>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</si>
  <si>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</si>
  <si>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</si>
  <si>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</si>
  <si>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</si>
  <si>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</si>
  <si>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</si>
  <si>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</si>
  <si>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</si>
  <si>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</si>
  <si>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</si>
  <si>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</si>
  <si>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</si>
  <si>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</si>
  <si>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</si>
  <si>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</si>
  <si>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</si>
  <si>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</si>
  <si>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</si>
  <si>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</si>
  <si>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</si>
  <si>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</si>
  <si>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</si>
  <si>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</si>
  <si>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</si>
  <si>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</si>
  <si>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</si>
  <si>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</si>
  <si>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</si>
  <si>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</si>
  <si>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</si>
  <si>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</si>
  <si>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</si>
  <si>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</si>
  <si>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</si>
  <si>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</si>
  <si>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</si>
  <si>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</si>
  <si>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</si>
  <si>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</si>
  <si>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</si>
  <si>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</si>
  <si>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</si>
  <si>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</si>
  <si>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</si>
  <si>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</si>
  <si>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</si>
  <si>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</si>
  <si>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</si>
  <si>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</si>
  <si>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</si>
  <si>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</si>
  <si>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</si>
  <si>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</si>
  <si>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</si>
  <si>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</si>
  <si>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</si>
  <si>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</si>
  <si>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</si>
  <si>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</si>
  <si>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</si>
  <si>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</si>
  <si>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</si>
  <si>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</si>
  <si>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</si>
  <si>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</si>
  <si>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</si>
  <si>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</si>
  <si>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</si>
  <si>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</si>
  <si>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</si>
  <si>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</si>
  <si>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</si>
  <si>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</si>
  <si>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</si>
  <si>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</si>
  <si>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</si>
  <si>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</si>
  <si>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</si>
  <si>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</si>
  <si>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</si>
  <si>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</si>
  <si>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</si>
  <si>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</si>
  <si>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</si>
  <si>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</si>
  <si>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</si>
  <si>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</si>
  <si>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</si>
  <si>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</si>
  <si>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</si>
  <si>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</si>
  <si>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</si>
  <si>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</si>
  <si>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</si>
  <si>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</si>
  <si>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</si>
  <si>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</si>
  <si>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</si>
  <si>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</si>
  <si>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</si>
  <si>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</si>
  <si>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</si>
  <si>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</si>
  <si>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</si>
  <si>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</si>
  <si>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</si>
  <si>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</si>
  <si>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</si>
  <si>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</si>
  <si>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</si>
  <si>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</si>
  <si>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</si>
  <si>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</si>
  <si>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</si>
  <si>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</si>
  <si>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</si>
  <si>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</si>
  <si>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</si>
  <si>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</si>
  <si>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</si>
  <si>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</si>
  <si>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</si>
  <si>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</si>
  <si>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</si>
  <si>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</si>
  <si>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</si>
  <si>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</si>
  <si>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</si>
  <si>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</si>
  <si>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</si>
  <si>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</si>
  <si>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</si>
  <si>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</si>
  <si>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</si>
  <si>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</si>
  <si>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</si>
  <si>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</si>
  <si>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</si>
  <si>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</si>
  <si>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</si>
  <si>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</si>
  <si>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</si>
  <si>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</si>
  <si>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</si>
  <si>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</si>
  <si>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</si>
  <si>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</si>
  <si>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</si>
  <si>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</si>
  <si>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</si>
  <si>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</si>
  <si>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</si>
  <si>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</si>
  <si>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</si>
  <si>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</si>
  <si>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</si>
  <si>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</si>
  <si>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</si>
  <si>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</si>
  <si>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</si>
  <si>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</si>
  <si>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</si>
  <si>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</si>
  <si>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</si>
  <si>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</si>
  <si>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</si>
  <si>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</si>
  <si>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</si>
  <si>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</si>
  <si>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</si>
  <si>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</si>
  <si>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</si>
  <si>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</si>
  <si>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</si>
  <si>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</si>
  <si>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</si>
  <si>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</si>
  <si>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</si>
  <si>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</si>
  <si>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</si>
  <si>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</si>
  <si>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</si>
  <si>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</si>
  <si>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</si>
  <si>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</si>
  <si>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</si>
  <si>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</si>
  <si>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</si>
  <si>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</si>
  <si>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</si>
  <si>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</si>
  <si>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</si>
  <si>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</si>
  <si>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</si>
  <si>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</si>
  <si>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</si>
  <si>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</si>
  <si>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</si>
  <si>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</si>
  <si>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</si>
  <si>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</si>
  <si>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</si>
  <si>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</si>
  <si>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</si>
  <si>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</si>
  <si>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</si>
  <si>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</si>
  <si>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</si>
  <si>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</si>
  <si>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</si>
  <si>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</si>
  <si>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</si>
  <si>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</si>
  <si>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</si>
  <si>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</si>
  <si>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</si>
  <si>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</si>
  <si>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</si>
  <si>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</si>
  <si>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</si>
  <si>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</si>
  <si>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</si>
  <si>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</si>
  <si>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</si>
  <si>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</si>
  <si>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</si>
  <si>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</si>
  <si>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</si>
  <si>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</si>
  <si>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</si>
  <si>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</si>
  <si>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</si>
  <si>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</si>
  <si>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</si>
  <si>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</si>
  <si>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</si>
  <si>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</si>
  <si>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</si>
  <si>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</si>
  <si>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</si>
  <si>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</si>
  <si>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</si>
  <si>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</si>
  <si>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</si>
  <si>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</si>
  <si>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</si>
  <si>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</si>
  <si>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</si>
  <si>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</si>
  <si>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</si>
  <si>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</si>
  <si>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</si>
  <si>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</si>
  <si>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</si>
  <si>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</si>
  <si>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</si>
  <si>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</si>
  <si>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</si>
  <si>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</si>
  <si>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</si>
  <si>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</si>
  <si>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</si>
  <si>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</si>
  <si>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</si>
  <si>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</si>
  <si>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</si>
  <si>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</si>
  <si>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</si>
  <si>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</si>
  <si>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</si>
  <si>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</si>
  <si>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</si>
  <si>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</si>
  <si>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</si>
  <si>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</si>
  <si>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</si>
  <si>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</si>
  <si>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</si>
  <si>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</si>
  <si>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</si>
  <si>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</si>
  <si>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</si>
  <si>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</si>
  <si>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</si>
  <si>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</si>
  <si>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</si>
  <si>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</si>
  <si>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</si>
  <si>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</si>
  <si>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</si>
  <si>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</si>
  <si>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</si>
  <si>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</si>
  <si>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</si>
  <si>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</si>
  <si>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</si>
  <si>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</si>
  <si>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</si>
  <si>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</si>
  <si>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</si>
  <si>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</si>
  <si>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</si>
  <si>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</si>
  <si>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</si>
  <si>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</si>
  <si>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</si>
  <si>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</si>
  <si>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</si>
  <si>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</si>
  <si>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</si>
  <si>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</si>
  <si>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</si>
  <si>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</si>
  <si>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</si>
  <si>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</si>
  <si>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</si>
  <si>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</si>
  <si>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</si>
  <si>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</si>
  <si>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</si>
  <si>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</si>
  <si>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</si>
  <si>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</si>
  <si>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</si>
  <si>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</si>
  <si>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</si>
  <si>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</si>
  <si>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</si>
  <si>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</si>
  <si>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</si>
  <si>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</si>
  <si>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</si>
  <si>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</si>
  <si>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</si>
  <si>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</si>
  <si>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</si>
  <si>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</si>
  <si>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</si>
  <si>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</si>
  <si>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</si>
  <si>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</si>
  <si>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</si>
  <si>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</si>
  <si>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</si>
  <si>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</si>
  <si>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</si>
  <si>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</si>
  <si>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</si>
  <si>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</si>
  <si>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</si>
  <si>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</si>
  <si>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</si>
  <si>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</si>
  <si>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</si>
  <si>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</si>
  <si>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</si>
  <si>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</si>
  <si>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</si>
  <si>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</si>
  <si>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</si>
  <si>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</si>
  <si>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</si>
  <si>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</si>
  <si>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</si>
  <si>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</si>
  <si>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</si>
  <si>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</si>
  <si>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</si>
  <si>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</si>
  <si>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</si>
  <si>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</si>
  <si>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</si>
  <si>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</si>
  <si>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</si>
  <si>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</si>
  <si>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</si>
  <si>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</si>
  <si>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</si>
  <si>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</si>
  <si>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</si>
  <si>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</si>
  <si>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</si>
  <si>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</si>
  <si>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</si>
  <si>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</si>
  <si>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</si>
  <si>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</si>
  <si>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</si>
  <si>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</si>
  <si>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</si>
  <si>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</si>
  <si>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</si>
  <si>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</si>
  <si>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</si>
  <si>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</si>
  <si>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</si>
  <si>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</si>
  <si>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</si>
  <si>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</si>
  <si>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</si>
  <si>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</si>
  <si>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</si>
  <si>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</si>
  <si>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</si>
  <si>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</si>
  <si>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</si>
  <si>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</si>
  <si>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</si>
  <si>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</si>
  <si>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</si>
  <si>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</si>
  <si>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</si>
  <si>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</si>
  <si>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</si>
  <si>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</si>
  <si>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</si>
  <si>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</si>
  <si>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</si>
  <si>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</si>
  <si>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</si>
  <si>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</si>
  <si>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</si>
  <si>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</si>
  <si>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</si>
  <si>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</si>
  <si>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</si>
  <si>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</si>
  <si>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</si>
  <si>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</si>
  <si>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</si>
  <si>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</si>
  <si>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</si>
  <si>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</si>
  <si>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</si>
  <si>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</si>
  <si>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</si>
  <si>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</si>
  <si>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</si>
  <si>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</si>
  <si>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</si>
  <si>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</si>
  <si>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</si>
  <si>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</si>
  <si>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</si>
  <si>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</si>
  <si>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</si>
  <si>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</si>
  <si>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</si>
  <si>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</si>
  <si>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</si>
  <si>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</si>
  <si>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</si>
  <si>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</si>
  <si>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</si>
  <si>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</si>
  <si>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</si>
  <si>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</si>
  <si>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</si>
  <si>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</si>
  <si>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</si>
  <si>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</si>
  <si>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</si>
  <si>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</si>
  <si>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</si>
  <si>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</si>
  <si>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</si>
  <si>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</si>
  <si>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</si>
  <si>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</si>
  <si>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</si>
  <si>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</si>
  <si>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</si>
  <si>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</si>
  <si>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</si>
  <si>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</si>
  <si>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</si>
  <si>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</si>
  <si>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</si>
  <si>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</si>
  <si>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</si>
  <si>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</si>
  <si>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</si>
  <si>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</si>
  <si>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</si>
  <si>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</si>
  <si>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</si>
  <si>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</si>
  <si>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</si>
  <si>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</si>
  <si>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</si>
  <si>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</si>
  <si>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</si>
  <si>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</si>
  <si>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</si>
  <si>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</si>
  <si>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</si>
  <si>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</si>
  <si>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</si>
  <si>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</si>
  <si>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</si>
  <si>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</si>
  <si>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</si>
  <si>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</si>
  <si>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</si>
  <si>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</si>
  <si>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</si>
  <si>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</si>
  <si>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</si>
  <si>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</si>
  <si>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</si>
  <si>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</si>
  <si>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</si>
  <si>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</si>
  <si>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</si>
  <si>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</si>
  <si>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</si>
  <si>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</si>
  <si>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</si>
  <si>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</si>
  <si>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</si>
  <si>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</si>
  <si>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</si>
  <si>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</si>
  <si>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</si>
  <si>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</si>
  <si>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</si>
  <si>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</si>
  <si>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</si>
  <si>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</si>
  <si>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</si>
  <si>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</si>
  <si>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</si>
  <si>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</si>
  <si>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</si>
  <si>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</si>
  <si>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</si>
  <si>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</si>
  <si>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</si>
  <si>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</si>
  <si>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</si>
  <si>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</si>
  <si>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</si>
  <si>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</si>
  <si>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</si>
  <si>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</si>
  <si>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</si>
  <si>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</si>
  <si>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</si>
  <si>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</si>
  <si>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</si>
  <si>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</si>
  <si>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</si>
  <si>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</si>
  <si>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</si>
  <si>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</si>
  <si>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</si>
  <si>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</si>
  <si>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</si>
  <si>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</si>
  <si>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</si>
  <si>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</si>
  <si>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</si>
  <si>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</si>
  <si>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</si>
  <si>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</si>
  <si>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</si>
  <si>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</si>
  <si>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</si>
  <si>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</si>
  <si>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</si>
  <si>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</si>
  <si>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</si>
  <si>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</si>
  <si>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</si>
  <si>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</si>
  <si>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</si>
  <si>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</si>
  <si>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</si>
  <si>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</si>
  <si>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</si>
  <si>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</si>
  <si>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</si>
  <si>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</si>
  <si>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</si>
  <si>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</si>
  <si>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</si>
  <si>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</si>
  <si>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</si>
  <si>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</si>
  <si>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</si>
  <si>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</si>
  <si>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</si>
  <si>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</si>
  <si>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</si>
  <si>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</si>
  <si>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</si>
  <si>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</si>
  <si>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</si>
  <si>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</si>
  <si>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</si>
  <si>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</si>
  <si>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</si>
  <si>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</si>
  <si>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</si>
  <si>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</si>
  <si>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</si>
  <si>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</si>
  <si>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</si>
  <si>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</si>
  <si>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</si>
  <si>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</si>
  <si>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</si>
  <si>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</si>
  <si>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</si>
  <si>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</si>
  <si>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</si>
  <si>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</si>
  <si>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</si>
  <si>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</si>
  <si>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</si>
  <si>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</si>
  <si>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</si>
  <si>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</si>
  <si>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</si>
  <si>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</si>
  <si>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</si>
  <si>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</si>
  <si>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</si>
  <si>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</si>
  <si>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</si>
  <si>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</si>
  <si>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</si>
  <si>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</si>
  <si>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</si>
  <si>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</si>
  <si>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</si>
  <si>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</si>
  <si>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</si>
  <si>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</si>
  <si>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</si>
  <si>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</si>
  <si>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</si>
  <si>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</si>
  <si>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</si>
  <si>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</si>
  <si>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</si>
  <si>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</si>
  <si>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</si>
  <si>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</si>
  <si>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</si>
  <si>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</si>
  <si>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</si>
  <si>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</si>
  <si>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</si>
  <si>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</si>
  <si>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</si>
  <si>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</si>
  <si>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</si>
  <si>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</si>
  <si>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</si>
  <si>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</si>
  <si>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</si>
  <si>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</si>
  <si>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</si>
  <si>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</si>
  <si>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</si>
  <si>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</si>
  <si>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</si>
  <si>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</si>
  <si>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</si>
  <si>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</si>
  <si>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</si>
  <si>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</si>
  <si>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</si>
  <si>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</si>
  <si>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</si>
  <si>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</si>
  <si>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</si>
  <si>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</si>
  <si>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</si>
  <si>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</si>
  <si>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</si>
  <si>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</si>
  <si>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</si>
  <si>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</si>
  <si>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</si>
  <si>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</si>
  <si>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</si>
  <si>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</si>
  <si>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</si>
  <si>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</si>
  <si>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</si>
  <si>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</si>
  <si>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</si>
  <si>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</si>
  <si>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</si>
  <si>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</si>
  <si>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</si>
  <si>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</si>
  <si>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</si>
  <si>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</si>
  <si>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</si>
  <si>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</si>
  <si>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</si>
  <si>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</si>
  <si>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</si>
  <si>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</si>
  <si>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</si>
  <si>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</si>
  <si>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</si>
  <si>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</si>
  <si>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</si>
  <si>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</si>
  <si>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</si>
  <si>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</si>
  <si>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</si>
  <si>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</si>
  <si>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</si>
  <si>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</si>
  <si>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</si>
  <si>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</si>
  <si>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</si>
  <si>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</si>
  <si>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</si>
  <si>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</si>
  <si>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</si>
  <si>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</si>
  <si>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</si>
  <si>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</si>
  <si>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</si>
  <si>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</si>
  <si>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</si>
  <si>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</si>
  <si>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</si>
  <si>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</si>
  <si>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</si>
  <si>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</si>
  <si>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</si>
  <si>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</si>
  <si>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</si>
  <si>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</si>
  <si>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</si>
  <si>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</si>
  <si>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</si>
  <si>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</si>
  <si>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</si>
  <si>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</si>
  <si>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</si>
  <si>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</si>
  <si>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</si>
  <si>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</si>
  <si>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</si>
  <si>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</si>
  <si>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</si>
  <si>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</si>
  <si>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</si>
  <si>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</si>
  <si>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</si>
  <si>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</si>
  <si>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</si>
  <si>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</si>
  <si>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</si>
  <si>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</si>
  <si>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</si>
  <si>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</si>
  <si>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</si>
  <si>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</si>
  <si>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</si>
  <si>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</si>
  <si>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</si>
  <si>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</si>
  <si>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</si>
  <si>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</si>
  <si>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</si>
  <si>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</si>
  <si>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</si>
  <si>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</si>
  <si>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</si>
  <si>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</si>
  <si>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</si>
  <si>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</si>
  <si>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</si>
  <si>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</si>
  <si>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</si>
  <si>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</si>
  <si>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</si>
  <si>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</si>
  <si>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</si>
  <si>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</si>
  <si>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</si>
  <si>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</si>
  <si>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</si>
  <si>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</si>
  <si>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</si>
  <si>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</si>
  <si>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</si>
  <si>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</si>
  <si>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</si>
  <si>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</si>
  <si>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</si>
  <si>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</si>
  <si>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</si>
  <si>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</si>
  <si>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</si>
  <si>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</si>
  <si>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</si>
  <si>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</si>
  <si>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</si>
  <si>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</si>
  <si>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</si>
  <si>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</si>
  <si>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</si>
  <si>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</si>
  <si>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</si>
  <si>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</si>
  <si>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</si>
  <si>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</si>
  <si>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</si>
  <si>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</si>
  <si>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</si>
  <si>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</si>
  <si>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</si>
  <si>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</si>
  <si>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</si>
  <si>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</si>
  <si>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</si>
  <si>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</si>
  <si>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</si>
  <si>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</si>
  <si>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</si>
  <si>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</si>
  <si>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</si>
  <si>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</si>
  <si>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</si>
  <si>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</si>
  <si>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</si>
  <si>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</si>
  <si>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</si>
  <si>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</si>
  <si>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</si>
  <si>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</si>
  <si>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</si>
  <si>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</si>
  <si>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</si>
  <si>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</si>
  <si>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</si>
  <si>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</si>
  <si>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</si>
  <si>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</si>
  <si>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</si>
  <si>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</si>
  <si>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</si>
  <si>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</si>
  <si>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</si>
  <si>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</si>
  <si>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</si>
  <si>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</si>
  <si>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</si>
  <si>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</si>
  <si>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</si>
  <si>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</si>
  <si>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</si>
  <si>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</si>
  <si>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</si>
  <si>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</si>
  <si>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</si>
  <si>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</si>
  <si>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</si>
  <si>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</si>
  <si>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</si>
  <si>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</si>
  <si>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</si>
  <si>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</si>
  <si>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</si>
  <si>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</si>
  <si>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</si>
  <si>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</si>
  <si>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</si>
  <si>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</si>
  <si>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</si>
  <si>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</si>
  <si>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</si>
  <si>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</si>
  <si>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</si>
  <si>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</si>
  <si>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</si>
  <si>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</si>
  <si>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</si>
  <si>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</si>
  <si>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</si>
  <si>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</si>
  <si>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</si>
  <si>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</si>
  <si>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</si>
  <si>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</si>
  <si>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</si>
  <si>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</si>
  <si>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</si>
  <si>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</si>
  <si>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</si>
  <si>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</si>
  <si>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</si>
  <si>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</si>
  <si>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</si>
  <si>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</si>
  <si>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</si>
  <si>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</si>
  <si>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</si>
  <si>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</si>
  <si>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</si>
  <si>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</si>
  <si>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</si>
  <si>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</si>
  <si>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</si>
  <si>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</si>
  <si>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</si>
  <si>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</si>
  <si>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</si>
  <si>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</si>
  <si>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</si>
  <si>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</si>
  <si>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</si>
  <si>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</si>
  <si>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</si>
  <si>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</si>
  <si>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</si>
  <si>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</si>
  <si>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</si>
  <si>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</si>
  <si>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</si>
  <si>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</si>
  <si>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</si>
  <si>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</si>
  <si>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</si>
  <si>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</si>
  <si>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</si>
  <si>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</si>
  <si>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</si>
  <si>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</si>
  <si>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</si>
  <si>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</si>
  <si>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</si>
  <si>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</si>
  <si>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</si>
  <si>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</si>
  <si>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</si>
  <si>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</si>
  <si>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</si>
  <si>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</si>
  <si>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</si>
  <si>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</si>
  <si>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</si>
  <si>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</si>
  <si>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</si>
  <si>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</si>
  <si>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</si>
  <si>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</si>
  <si>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</si>
  <si>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</si>
  <si>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</si>
  <si>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</si>
  <si>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</si>
  <si>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</si>
  <si>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</si>
  <si>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</si>
  <si>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</si>
  <si>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</si>
  <si>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</si>
  <si>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</si>
  <si>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</si>
  <si>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</si>
  <si>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</si>
  <si>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</si>
  <si>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</si>
  <si>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</si>
  <si>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</si>
  <si>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</si>
  <si>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</si>
  <si>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</si>
  <si>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</si>
  <si>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</si>
  <si>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</si>
  <si>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</si>
  <si>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</si>
  <si>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</si>
  <si>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</si>
  <si>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</si>
  <si>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</si>
  <si>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</si>
  <si>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</si>
  <si>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</si>
  <si>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</si>
  <si>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</si>
  <si>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</si>
  <si>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</si>
  <si>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</si>
  <si>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</si>
  <si>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</si>
  <si>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</si>
  <si>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</si>
  <si>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</si>
  <si>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</si>
  <si>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</si>
  <si>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</si>
  <si>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</si>
  <si>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</si>
  <si>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</si>
  <si>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</si>
  <si>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</si>
  <si>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</si>
  <si>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</si>
  <si>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</si>
  <si>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</si>
  <si>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</si>
  <si>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</si>
  <si>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</si>
  <si>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</si>
  <si>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</si>
  <si>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</si>
  <si>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</si>
  <si>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</si>
  <si>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</si>
  <si>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</si>
  <si>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</si>
  <si>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</si>
  <si>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</si>
  <si>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</si>
  <si>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</si>
  <si>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</si>
  <si>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</si>
  <si>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</si>
  <si>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</si>
  <si>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</si>
  <si>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</si>
  <si>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</si>
  <si>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</si>
  <si>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</si>
  <si>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</si>
  <si>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</si>
  <si>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</si>
  <si>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</si>
  <si>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</si>
  <si>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</si>
  <si>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</si>
  <si>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</si>
  <si>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</si>
  <si>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</si>
  <si>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</si>
  <si>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</si>
  <si>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</si>
  <si>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</si>
  <si>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</si>
  <si>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</si>
  <si>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</si>
  <si>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</si>
  <si>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</si>
  <si>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</si>
  <si>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</si>
  <si>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</si>
  <si>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</si>
  <si>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</si>
  <si>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</si>
  <si>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</si>
  <si>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</si>
  <si>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</si>
  <si>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</si>
  <si>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</si>
  <si>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</si>
  <si>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</si>
  <si>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</si>
  <si>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</si>
  <si>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</si>
  <si>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</si>
  <si>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</si>
  <si>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</si>
  <si>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</si>
  <si>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</si>
  <si>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</si>
  <si>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</si>
  <si>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</si>
  <si>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</si>
  <si>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</si>
  <si>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</si>
  <si>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</si>
  <si>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</si>
  <si>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</si>
  <si>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</si>
  <si>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</si>
  <si>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</si>
  <si>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</si>
  <si>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</si>
  <si>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</si>
  <si>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</si>
  <si>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</si>
  <si>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</si>
  <si>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</si>
  <si>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</si>
  <si>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</si>
  <si>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</si>
  <si>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</si>
  <si>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</si>
  <si>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</si>
  <si>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</si>
  <si>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</si>
  <si>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</si>
  <si>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</si>
  <si>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</si>
  <si>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</si>
  <si>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</si>
  <si>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</si>
  <si>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</si>
  <si>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</si>
  <si>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</si>
  <si>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</si>
  <si>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</si>
  <si>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</si>
  <si>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</si>
  <si>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</si>
  <si>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</si>
  <si>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</si>
  <si>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</si>
  <si>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</si>
  <si>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</si>
  <si>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</si>
  <si>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</si>
  <si>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</si>
  <si>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</si>
  <si>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</si>
  <si>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</si>
  <si>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</si>
  <si>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</si>
  <si>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</si>
  <si>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</si>
  <si>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</si>
  <si>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</si>
  <si>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</si>
  <si>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</si>
  <si>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</si>
  <si>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</si>
  <si>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</si>
  <si>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</si>
  <si>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</si>
  <si>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</si>
  <si>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</si>
  <si>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</si>
  <si>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</si>
  <si>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</si>
  <si>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</si>
  <si>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</si>
  <si>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</si>
  <si>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</si>
  <si>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</si>
  <si>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</si>
  <si>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</si>
  <si>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</si>
  <si>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</si>
  <si>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</si>
  <si>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</si>
  <si>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</si>
  <si>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</si>
  <si>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</si>
  <si>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</si>
  <si>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</si>
  <si>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</si>
  <si>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</si>
  <si>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</si>
  <si>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</si>
  <si>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</si>
  <si>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</si>
  <si>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</si>
  <si>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</si>
  <si>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</si>
  <si>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</si>
  <si>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</si>
  <si>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</si>
  <si>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</si>
  <si>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</si>
  <si>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</si>
  <si>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</si>
  <si>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</si>
  <si>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</si>
  <si>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</si>
  <si>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</si>
  <si>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</si>
  <si>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</si>
  <si>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</si>
  <si>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</si>
  <si>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</si>
  <si>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</si>
  <si>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</si>
  <si>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</si>
  <si>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</si>
  <si>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</si>
  <si>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</si>
  <si>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</si>
  <si>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</si>
  <si>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</si>
  <si>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</si>
  <si>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</si>
  <si>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</si>
  <si>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</si>
  <si>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</si>
  <si>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</si>
  <si>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</si>
  <si>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</si>
  <si>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</si>
  <si>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</si>
  <si>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</si>
  <si>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</si>
  <si>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</si>
  <si>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</si>
  <si>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</si>
  <si>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</si>
  <si>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</si>
  <si>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</si>
  <si>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</si>
  <si>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</si>
  <si>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</si>
  <si>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</si>
  <si>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</si>
  <si>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</si>
  <si>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</si>
  <si>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</si>
  <si>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</si>
  <si>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</si>
  <si>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</si>
  <si>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</si>
  <si>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</si>
  <si>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</si>
  <si>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</si>
  <si>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</si>
  <si>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</si>
  <si>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</si>
  <si>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</si>
  <si>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</si>
  <si>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</si>
  <si>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</si>
  <si>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</si>
  <si>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</si>
  <si>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</si>
  <si>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</si>
  <si>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</si>
  <si>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</si>
  <si>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</si>
  <si>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</si>
  <si>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</si>
  <si>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</si>
  <si>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</si>
  <si>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</si>
  <si>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</si>
  <si>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</si>
  <si>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</si>
  <si>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</si>
  <si>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</si>
  <si>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</si>
  <si>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</si>
  <si>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</si>
  <si>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</si>
  <si>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</si>
  <si>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</si>
  <si>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</si>
  <si>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</si>
  <si>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</si>
  <si>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</si>
  <si>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</si>
  <si>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</si>
  <si>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</si>
  <si>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</si>
  <si>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</si>
  <si>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</si>
  <si>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</si>
  <si>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</si>
  <si>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</si>
  <si>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</si>
  <si>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</si>
  <si>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</si>
  <si>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</si>
  <si>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</si>
  <si>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</si>
  <si>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</si>
  <si>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</si>
  <si>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</si>
  <si>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</si>
  <si>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</si>
  <si>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</si>
  <si>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</si>
  <si>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</si>
  <si>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</si>
  <si>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</si>
  <si>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</si>
  <si>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</si>
  <si>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</si>
  <si>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</si>
  <si>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</si>
  <si>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</si>
  <si>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</si>
  <si>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</si>
  <si>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</si>
  <si>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</si>
  <si>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</si>
  <si>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</si>
  <si>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</si>
  <si>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</si>
  <si>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</si>
  <si>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</si>
  <si>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</si>
  <si>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</si>
  <si>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</si>
  <si>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</si>
  <si>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</si>
  <si>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</si>
  <si>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</si>
  <si>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</si>
  <si>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</si>
  <si>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</si>
  <si>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</si>
  <si>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</si>
  <si>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</si>
  <si>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</si>
  <si>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</si>
  <si>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</si>
  <si>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</si>
  <si>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</si>
  <si>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</si>
  <si>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</si>
  <si>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</si>
  <si>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</si>
  <si>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</si>
  <si>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</si>
  <si>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</si>
  <si>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</si>
  <si>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</si>
  <si>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</si>
  <si>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</si>
  <si>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</si>
  <si>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</si>
  <si>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</si>
  <si>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</si>
  <si>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</si>
  <si>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</si>
  <si>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</si>
  <si>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</si>
  <si>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</si>
  <si>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</si>
  <si>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</si>
  <si>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</si>
  <si>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</si>
  <si>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</si>
  <si>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</si>
  <si>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</si>
  <si>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</si>
  <si>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</si>
  <si>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</si>
  <si>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</si>
  <si>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</si>
  <si>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</si>
  <si>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</si>
  <si>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</si>
  <si>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</si>
  <si>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</si>
  <si>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</si>
  <si>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</si>
  <si>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</si>
  <si>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</si>
  <si>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</si>
  <si>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</si>
  <si>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</si>
  <si>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</si>
  <si>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</si>
  <si>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</si>
  <si>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</si>
  <si>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</si>
  <si>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</si>
  <si>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</si>
  <si>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</si>
  <si>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</si>
  <si>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</si>
  <si>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</si>
  <si>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</si>
  <si>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</si>
  <si>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</si>
  <si>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</si>
  <si>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</si>
  <si>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</si>
  <si>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</si>
  <si>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</si>
  <si>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</si>
  <si>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</si>
  <si>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</si>
  <si>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</si>
  <si>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</si>
  <si>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</si>
  <si>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</si>
  <si>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</si>
  <si>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</si>
  <si>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</si>
  <si>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</si>
  <si>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</si>
  <si>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</si>
  <si>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</si>
  <si>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</si>
  <si>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</si>
  <si>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</si>
  <si>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</si>
  <si>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</si>
  <si>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</si>
  <si>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</si>
  <si>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</si>
  <si>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</si>
  <si>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</si>
  <si>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</si>
  <si>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</si>
  <si>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</si>
  <si>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</si>
  <si>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</si>
  <si>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</si>
  <si>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</si>
  <si>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</si>
  <si>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</si>
  <si>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</si>
  <si>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</si>
  <si>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</si>
  <si>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</si>
  <si>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</si>
  <si>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</si>
  <si>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</si>
  <si>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</si>
  <si>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</si>
  <si>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</si>
  <si>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</si>
  <si>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</si>
  <si>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</si>
  <si>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</si>
  <si>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</si>
  <si>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</si>
  <si>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</si>
  <si>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</si>
  <si>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</si>
  <si>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</si>
  <si>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</si>
  <si>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</si>
  <si>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</si>
  <si>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</si>
  <si>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</si>
  <si>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</si>
  <si>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</si>
  <si>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</si>
  <si>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</si>
  <si>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</si>
  <si>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</si>
  <si>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</si>
  <si>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</si>
  <si>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</si>
  <si>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</si>
  <si>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</si>
  <si>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</si>
  <si>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</si>
  <si>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</si>
  <si>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</si>
  <si>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</si>
  <si>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</si>
  <si>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</si>
  <si>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</si>
  <si>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</si>
  <si>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</si>
  <si>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</si>
  <si>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</si>
  <si>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</si>
  <si>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</si>
  <si>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</si>
  <si>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</si>
  <si>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</si>
  <si>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</si>
  <si>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</si>
  <si>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</si>
  <si>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</si>
  <si>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</si>
  <si>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</si>
  <si>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</si>
  <si>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</si>
  <si>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</si>
  <si>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</si>
  <si>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</si>
  <si>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</si>
  <si>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</si>
  <si>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</si>
  <si>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</si>
  <si>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</si>
  <si>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</si>
  <si>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</si>
  <si>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</si>
  <si>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</si>
  <si>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</si>
  <si>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</si>
  <si>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</si>
  <si>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</si>
  <si>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</si>
  <si>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</si>
  <si>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</si>
  <si>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</si>
  <si>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</si>
  <si>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</si>
  <si>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</si>
  <si>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</si>
  <si>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</si>
  <si>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</si>
  <si>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</si>
  <si>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</si>
  <si>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</si>
  <si>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</si>
  <si>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</si>
  <si>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</si>
  <si>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</si>
  <si>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</si>
  <si>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</si>
  <si>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</si>
  <si>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</si>
  <si>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</si>
  <si>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</si>
  <si>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</si>
  <si>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</si>
  <si>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</si>
  <si>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</si>
  <si>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</si>
  <si>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</si>
  <si>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</si>
  <si>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</si>
  <si>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</si>
  <si>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</si>
  <si>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</si>
  <si>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</si>
  <si>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</si>
  <si>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</si>
  <si>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</si>
  <si>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</si>
  <si>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</si>
  <si>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</si>
  <si>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</si>
  <si>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</si>
  <si>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</si>
  <si>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</si>
  <si>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</si>
  <si>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</si>
  <si>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</si>
  <si>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</si>
  <si>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</si>
  <si>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</si>
  <si>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</si>
  <si>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</si>
  <si>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</si>
  <si>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</si>
  <si>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</si>
  <si>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</si>
  <si>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</si>
  <si>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</si>
  <si>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</si>
  <si>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</si>
  <si>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</si>
  <si>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</si>
  <si>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</si>
  <si>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</si>
  <si>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</si>
  <si>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</si>
  <si>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</si>
  <si>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</si>
  <si>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</si>
  <si>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</si>
  <si>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</si>
  <si>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</si>
  <si>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</si>
  <si>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</si>
  <si>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</si>
  <si>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</si>
  <si>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</si>
  <si>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</si>
  <si>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</si>
  <si>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</si>
  <si>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</si>
  <si>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</si>
  <si>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</si>
  <si>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</si>
  <si>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</si>
  <si>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</si>
  <si>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</si>
  <si>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</si>
  <si>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</si>
  <si>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</si>
  <si>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</si>
  <si>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</si>
  <si>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</si>
  <si>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</si>
  <si>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</si>
  <si>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</si>
  <si>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</si>
  <si>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</si>
  <si>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</si>
  <si>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</si>
  <si>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</si>
  <si>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</si>
  <si>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</si>
  <si>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</si>
  <si>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</si>
  <si>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</si>
  <si>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</si>
  <si>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</si>
  <si>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</si>
  <si>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</si>
  <si>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</si>
  <si>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</si>
  <si>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</si>
  <si>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</si>
  <si>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</si>
  <si>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</si>
  <si>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</si>
  <si>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</si>
  <si>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</si>
  <si>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</si>
  <si>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</si>
  <si>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</si>
  <si>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</si>
  <si>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</si>
  <si>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</si>
  <si>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</si>
  <si>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</si>
  <si>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</si>
  <si>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</si>
  <si>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</si>
  <si>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</si>
  <si>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</si>
  <si>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</si>
  <si>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</si>
  <si>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</si>
  <si>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</si>
  <si>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</si>
  <si>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</si>
  <si>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</si>
  <si>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</si>
  <si>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</si>
  <si>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</si>
  <si>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</si>
  <si>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</si>
  <si>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</si>
  <si>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</si>
  <si>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</si>
  <si>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</si>
  <si>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</si>
  <si>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</si>
  <si>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</si>
  <si>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</si>
  <si>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</si>
  <si>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</si>
  <si>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</si>
  <si>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</si>
  <si>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</si>
  <si>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</si>
  <si>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</si>
  <si>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</si>
  <si>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</si>
  <si>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</si>
  <si>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</si>
  <si>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</si>
  <si>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</si>
  <si>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</si>
  <si>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</si>
  <si>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</si>
  <si>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</si>
  <si>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</si>
  <si>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</si>
  <si>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</si>
  <si>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</si>
  <si>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</si>
  <si>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</si>
  <si>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</si>
  <si>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</si>
  <si>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</si>
  <si>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</si>
  <si>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</si>
  <si>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</si>
  <si>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</si>
  <si>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</si>
  <si>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</si>
  <si>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</si>
  <si>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</si>
  <si>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</si>
  <si>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</si>
  <si>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</si>
  <si>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</si>
  <si>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</si>
  <si>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</si>
  <si>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</si>
  <si>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</si>
  <si>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</si>
  <si>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</si>
  <si>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</si>
  <si>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</si>
  <si>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</si>
  <si>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</si>
  <si>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</si>
  <si>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</si>
  <si>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</si>
  <si>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</si>
  <si>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</si>
  <si>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</si>
  <si>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</si>
  <si>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</si>
  <si>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</si>
  <si>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</si>
  <si>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</si>
  <si>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</si>
  <si>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</si>
  <si>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</si>
  <si>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</si>
  <si>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</si>
  <si>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</si>
  <si>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</si>
  <si>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</si>
  <si>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</si>
  <si>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</si>
  <si>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</si>
  <si>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</si>
  <si>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</si>
  <si>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</si>
  <si>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</si>
  <si>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</si>
  <si>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</si>
  <si>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</si>
  <si>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</si>
  <si>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</si>
  <si>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</si>
  <si>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</si>
  <si>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</si>
  <si>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</si>
  <si>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</si>
  <si>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</si>
  <si>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</si>
  <si>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</si>
  <si>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</si>
  <si>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</si>
  <si>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</si>
  <si>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</si>
  <si>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</si>
  <si>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</si>
  <si>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</si>
  <si>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</si>
  <si>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</si>
  <si>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</si>
  <si>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</si>
  <si>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</si>
  <si>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</si>
  <si>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</si>
  <si>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</si>
  <si>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</si>
  <si>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</si>
  <si>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</si>
  <si>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</si>
  <si>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</si>
  <si>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</si>
  <si>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</si>
  <si>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</si>
  <si>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</si>
  <si>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</si>
  <si>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</si>
  <si>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</si>
  <si>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</si>
  <si>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</si>
  <si>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</si>
  <si>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</si>
  <si>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</si>
  <si>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</si>
  <si>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</si>
  <si>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</si>
  <si>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</si>
  <si>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</si>
  <si>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</si>
  <si>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</si>
  <si>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</si>
  <si>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</si>
  <si>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</si>
  <si>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</si>
  <si>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</si>
  <si>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</si>
  <si>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</si>
  <si>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</si>
  <si>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</si>
  <si>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</si>
  <si>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</si>
  <si>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</si>
  <si>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</si>
  <si>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</si>
  <si>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</si>
  <si>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</si>
  <si>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</si>
  <si>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</si>
  <si>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</si>
  <si>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</si>
  <si>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</si>
  <si>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</si>
  <si>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</si>
  <si>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</si>
  <si>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</si>
  <si>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</si>
  <si>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</si>
  <si>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</si>
  <si>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</si>
  <si>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</si>
  <si>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</si>
  <si>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</si>
  <si>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</si>
  <si>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</si>
  <si>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</si>
  <si>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</si>
  <si>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</si>
  <si>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</si>
  <si>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</si>
  <si>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</si>
  <si>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</si>
  <si>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</si>
  <si>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</si>
  <si>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</si>
  <si>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</si>
  <si>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</si>
  <si>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</si>
  <si>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</si>
  <si>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</si>
  <si>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</si>
  <si>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</si>
  <si>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</si>
  <si>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</si>
  <si>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</si>
  <si>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</si>
  <si>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</si>
  <si>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</si>
  <si>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</si>
  <si>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</si>
  <si>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</si>
  <si>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</si>
  <si>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</si>
  <si>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</si>
  <si>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</si>
  <si>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</si>
  <si>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</si>
  <si>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</si>
  <si>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</si>
  <si>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</si>
  <si>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</si>
  <si>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</si>
  <si>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</si>
  <si>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</si>
  <si>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</si>
  <si>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</si>
  <si>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</si>
  <si>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</si>
  <si>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</si>
  <si>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</si>
  <si>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</si>
  <si>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</si>
  <si>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</si>
  <si>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</si>
  <si>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</si>
  <si>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</si>
  <si>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</si>
  <si>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</si>
  <si>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</si>
  <si>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</si>
  <si>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</si>
  <si>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</si>
  <si>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</si>
  <si>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</si>
  <si>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</si>
  <si>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</si>
  <si>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</si>
  <si>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</si>
  <si>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</si>
  <si>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</si>
  <si>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</si>
  <si>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</si>
  <si>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</si>
  <si>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</si>
  <si>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</si>
  <si>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</si>
  <si>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</si>
  <si>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</si>
  <si>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</si>
  <si>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</si>
  <si>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</si>
  <si>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</si>
  <si>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</si>
  <si>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</si>
  <si>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</si>
  <si>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</si>
  <si>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</si>
  <si>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</si>
  <si>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</si>
  <si>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</si>
  <si>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</si>
  <si>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</si>
  <si>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</si>
  <si>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</si>
  <si>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</si>
  <si>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</si>
  <si>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</si>
  <si>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</si>
  <si>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</si>
  <si>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</si>
  <si>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</si>
  <si>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</si>
  <si>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</si>
  <si>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</si>
  <si>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</si>
  <si>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</si>
  <si>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</si>
  <si>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</si>
  <si>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</si>
  <si>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</si>
  <si>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</si>
  <si>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</si>
  <si>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</si>
  <si>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</si>
  <si>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</si>
  <si>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</si>
  <si>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</si>
  <si>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</si>
  <si>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</si>
  <si>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</si>
  <si>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</si>
  <si>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</si>
  <si>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</si>
  <si>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</si>
  <si>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</si>
  <si>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</si>
  <si>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</si>
  <si>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</si>
  <si>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</si>
  <si>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</si>
  <si>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</si>
  <si>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</si>
  <si>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</si>
  <si>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</si>
  <si>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</si>
  <si>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</si>
  <si>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</si>
  <si>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</si>
  <si>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</si>
  <si>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</si>
  <si>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</si>
  <si>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</si>
  <si>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</si>
  <si>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</si>
  <si>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</si>
  <si>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</si>
  <si>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</si>
  <si>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</si>
  <si>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</si>
  <si>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</si>
  <si>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</si>
  <si>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</si>
  <si>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</si>
  <si>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</si>
  <si>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</si>
  <si>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</si>
  <si>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</si>
  <si>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</si>
  <si>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</si>
  <si>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</si>
  <si>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</si>
  <si>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</si>
  <si>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</si>
  <si>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</si>
  <si>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</si>
  <si>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</si>
  <si>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</si>
  <si>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</si>
  <si>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</si>
  <si>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</si>
  <si>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</si>
  <si>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</si>
  <si>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</si>
  <si>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</si>
  <si>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</si>
  <si>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</si>
  <si>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</si>
  <si>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</si>
  <si>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</si>
  <si>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</si>
  <si>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</si>
  <si>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</si>
  <si>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</si>
  <si>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</si>
  <si>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</si>
  <si>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</si>
  <si>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</si>
  <si>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</si>
  <si>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</si>
  <si>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</si>
  <si>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</si>
  <si>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</si>
  <si>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</si>
  <si>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</si>
  <si>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</si>
  <si>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</si>
  <si>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</si>
  <si>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</si>
  <si>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</si>
  <si>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</si>
  <si>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</si>
  <si>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</si>
  <si>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</si>
  <si>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</si>
  <si>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</si>
  <si>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</si>
  <si>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</si>
  <si>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</si>
  <si>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</si>
  <si>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</si>
  <si>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</si>
  <si>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</si>
  <si>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</si>
  <si>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</si>
  <si>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</si>
  <si>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</si>
  <si>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</si>
  <si>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</si>
  <si>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</si>
  <si>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</si>
  <si>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</si>
  <si>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</si>
  <si>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</si>
  <si>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</si>
  <si>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</si>
  <si>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</si>
  <si>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</si>
  <si>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</si>
  <si>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</si>
  <si>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</si>
  <si>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</si>
  <si>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</si>
  <si>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</si>
  <si>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</si>
  <si>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</si>
  <si>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</si>
  <si>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</si>
  <si>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</si>
  <si>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</si>
  <si>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</si>
  <si>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</si>
  <si>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</si>
  <si>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</si>
  <si>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</si>
  <si>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</si>
  <si>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</si>
  <si>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</si>
  <si>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</si>
  <si>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</si>
  <si>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</si>
  <si>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</si>
  <si>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</si>
  <si>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</si>
  <si>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</si>
  <si>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</si>
  <si>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</si>
  <si>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</si>
  <si>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</si>
  <si>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</si>
  <si>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</si>
  <si>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</si>
  <si>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</si>
  <si>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</si>
  <si>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</si>
  <si>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</si>
  <si>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</si>
  <si>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</si>
  <si>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</si>
  <si>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</si>
  <si>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</si>
  <si>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</si>
  <si>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</si>
  <si>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</si>
  <si>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</si>
  <si>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</si>
  <si>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</si>
  <si>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</si>
  <si>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</si>
  <si>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</si>
  <si>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</si>
  <si>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</si>
  <si>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</si>
  <si>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</si>
  <si>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</si>
  <si>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</si>
  <si>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</si>
  <si>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</si>
  <si>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</si>
  <si>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</si>
  <si>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</si>
  <si>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</si>
  <si>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</si>
  <si>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</si>
  <si>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</si>
  <si>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</si>
  <si>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</si>
  <si>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</si>
  <si>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</si>
  <si>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</si>
  <si>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</si>
  <si>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</si>
  <si>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</si>
  <si>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</si>
  <si>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</si>
  <si>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</si>
  <si>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</si>
  <si>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</si>
  <si>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</si>
  <si>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</si>
  <si>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</si>
  <si>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</si>
  <si>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</si>
  <si>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</si>
  <si>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</si>
  <si>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</si>
  <si>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</si>
  <si>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</si>
  <si>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</si>
  <si>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</si>
  <si>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</si>
  <si>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</si>
  <si>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</si>
  <si>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</si>
  <si>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</si>
  <si>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</si>
  <si>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</si>
  <si>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</si>
  <si>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</si>
  <si>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</si>
  <si>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</si>
  <si>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</si>
  <si>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</si>
  <si>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</si>
  <si>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</si>
  <si>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</si>
  <si>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</si>
  <si>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</si>
  <si>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</si>
  <si>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</si>
  <si>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</si>
  <si>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</si>
  <si>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</si>
  <si>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</si>
  <si>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</si>
  <si>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</si>
  <si>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</si>
  <si>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</si>
  <si>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</si>
  <si>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</si>
  <si>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</si>
  <si>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</si>
  <si>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</si>
  <si>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</si>
  <si>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</si>
  <si>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</si>
  <si>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</si>
  <si>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</si>
  <si>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</si>
  <si>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</si>
  <si>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</si>
  <si>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</si>
  <si>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</si>
  <si>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</si>
  <si>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</si>
  <si>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</si>
  <si>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</si>
  <si>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</si>
  <si>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</si>
  <si>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</si>
  <si>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</si>
  <si>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</si>
  <si>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</si>
  <si>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</si>
  <si>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</si>
  <si>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</si>
  <si>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</si>
  <si>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</si>
  <si>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</si>
  <si>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</si>
  <si>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</si>
  <si>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</si>
  <si>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</si>
  <si>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</si>
  <si>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</si>
  <si>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</si>
  <si>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</si>
  <si>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</si>
  <si>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</si>
  <si>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</si>
  <si>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</si>
  <si>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</si>
  <si>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</si>
  <si>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</si>
  <si>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</si>
  <si>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</si>
  <si>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</si>
  <si>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</si>
  <si>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</si>
  <si>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</si>
  <si>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</si>
  <si>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</si>
  <si>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</si>
  <si>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</si>
  <si>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</si>
  <si>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</si>
  <si>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</si>
  <si>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</si>
  <si>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</si>
  <si>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</si>
  <si>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</si>
  <si>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</si>
  <si>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</si>
  <si>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</si>
  <si>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</si>
  <si>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</si>
  <si>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</si>
  <si>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</si>
  <si>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</si>
  <si>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</si>
  <si>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</si>
  <si>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</si>
  <si>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</si>
  <si>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</si>
  <si>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</si>
  <si>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</si>
  <si>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</si>
  <si>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</si>
  <si>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</si>
  <si>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</si>
  <si>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</si>
  <si>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</si>
  <si>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</si>
  <si>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</si>
  <si>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</si>
  <si>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</si>
  <si>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</si>
  <si>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</si>
  <si>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</si>
  <si>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</si>
  <si>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</si>
  <si>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</si>
  <si>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</si>
  <si>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</si>
  <si>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</si>
  <si>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</si>
  <si>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</si>
  <si>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</si>
  <si>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</si>
  <si>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</si>
  <si>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</si>
  <si>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</si>
  <si>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</si>
  <si>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</si>
  <si>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</si>
  <si>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</si>
  <si>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</si>
  <si>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</si>
  <si>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</si>
  <si>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</si>
  <si>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</si>
  <si>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</si>
  <si>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</si>
  <si>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</si>
  <si>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</si>
  <si>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</si>
  <si>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</si>
  <si>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</si>
  <si>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</si>
  <si>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</si>
  <si>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</si>
  <si>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</si>
  <si>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</si>
  <si>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</si>
  <si>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</si>
  <si>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</si>
  <si>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</si>
  <si>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</si>
  <si>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</si>
  <si>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</si>
  <si>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</si>
  <si>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</si>
  <si>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</si>
  <si>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</si>
  <si>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</si>
  <si>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</si>
  <si>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</si>
  <si>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</si>
  <si>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</si>
  <si>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</si>
  <si>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</si>
  <si>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</si>
  <si>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</si>
  <si>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</si>
  <si>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</si>
  <si>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</si>
  <si>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</si>
  <si>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</si>
  <si>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</si>
  <si>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</si>
  <si>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</si>
  <si>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</si>
  <si>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</si>
  <si>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</si>
  <si>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</si>
  <si>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</si>
  <si>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</si>
  <si>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</si>
  <si>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</si>
  <si>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</si>
  <si>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</si>
  <si>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</si>
  <si>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</si>
  <si>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</si>
  <si>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</si>
  <si>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</si>
  <si>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</si>
  <si>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</si>
  <si>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</si>
  <si>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</si>
  <si>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</si>
  <si>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</si>
  <si>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</si>
  <si>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</si>
  <si>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</si>
  <si>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</si>
  <si>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</si>
  <si>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</si>
  <si>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</si>
  <si>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</si>
  <si>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</si>
  <si>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</si>
  <si>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</si>
  <si>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</si>
  <si>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</si>
  <si>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</si>
  <si>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</si>
  <si>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</si>
  <si>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</si>
  <si>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</si>
  <si>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</si>
  <si>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</si>
  <si>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</si>
  <si>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</si>
  <si>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</si>
  <si>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</si>
  <si>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</si>
  <si>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</si>
  <si>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</si>
  <si>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</si>
  <si>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</si>
  <si>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</si>
  <si>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</si>
  <si>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</si>
  <si>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</si>
  <si>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</si>
  <si>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</si>
  <si>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</si>
  <si>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</si>
  <si>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</si>
  <si>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</si>
  <si>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</si>
  <si>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</si>
  <si>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</si>
  <si>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</si>
  <si>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</si>
  <si>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</si>
  <si>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</si>
  <si>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</si>
  <si>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</si>
  <si>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</si>
  <si>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</si>
  <si>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</si>
  <si>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</si>
  <si>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</si>
  <si>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</si>
  <si>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</si>
  <si>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</si>
  <si>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</si>
  <si>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</si>
  <si>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</si>
  <si>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</si>
  <si>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</si>
  <si>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</si>
  <si>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</si>
  <si>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</si>
  <si>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</si>
  <si>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</si>
  <si>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</si>
  <si>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</si>
  <si>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</si>
  <si>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</si>
  <si>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</si>
  <si>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</si>
  <si>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</si>
  <si>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</si>
  <si>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</si>
  <si>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</si>
  <si>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</si>
  <si>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</si>
  <si>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</si>
  <si>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</si>
  <si>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</si>
  <si>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</si>
  <si>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</si>
  <si>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</si>
  <si>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</si>
  <si>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</si>
  <si>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</si>
  <si>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</si>
  <si>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</si>
  <si>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</si>
  <si>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</si>
  <si>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</si>
  <si>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</si>
  <si>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</si>
  <si>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</si>
  <si>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</si>
  <si>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</si>
  <si>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</si>
  <si>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</si>
  <si>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</si>
  <si>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</si>
  <si>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</si>
  <si>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</si>
  <si>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</si>
  <si>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</si>
  <si>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</si>
  <si>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</si>
  <si>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</si>
  <si>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</si>
  <si>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</si>
  <si>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</si>
  <si>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</si>
  <si>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</si>
  <si>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</si>
  <si>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</si>
  <si>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</si>
  <si>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</si>
  <si>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</si>
  <si>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</si>
  <si>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</si>
  <si>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</si>
  <si>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</si>
  <si>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</si>
  <si>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</si>
  <si>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</si>
  <si>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</si>
  <si>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</si>
  <si>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</si>
  <si>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</si>
  <si>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</si>
  <si>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</si>
  <si>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</si>
  <si>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</si>
  <si>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</si>
  <si>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</si>
  <si>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</si>
  <si>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</si>
  <si>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</si>
  <si>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</si>
  <si>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</si>
  <si>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</si>
  <si>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</si>
  <si>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</si>
  <si>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</si>
  <si>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</si>
  <si>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</si>
  <si>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</si>
  <si>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</si>
  <si>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</si>
  <si>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</si>
  <si>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</si>
  <si>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</si>
  <si>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</si>
  <si>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</si>
  <si>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</si>
  <si>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</si>
  <si>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</si>
  <si>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</si>
  <si>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</si>
  <si>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</si>
  <si>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</si>
  <si>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</si>
  <si>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</si>
  <si>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</si>
  <si>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</si>
  <si>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</si>
  <si>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</si>
  <si>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</si>
  <si>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</si>
  <si>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</si>
  <si>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</si>
  <si>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</si>
  <si>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</si>
  <si>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</si>
  <si>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</si>
  <si>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</si>
  <si>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</si>
  <si>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</si>
  <si>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</si>
  <si>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</si>
  <si>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</si>
  <si>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</si>
  <si>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</si>
  <si>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</si>
  <si>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</si>
  <si>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</si>
  <si>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</si>
  <si>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</si>
  <si>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</si>
  <si>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</si>
  <si>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</si>
  <si>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</si>
  <si>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</si>
  <si>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</si>
  <si>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</si>
  <si>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</si>
  <si>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</si>
  <si>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</si>
  <si>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</si>
  <si>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</si>
  <si>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</si>
  <si>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</si>
  <si>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</si>
  <si>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</si>
  <si>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</si>
  <si>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</si>
  <si>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</si>
  <si>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</si>
  <si>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</si>
  <si>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</si>
  <si>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</si>
  <si>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</si>
  <si>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</si>
  <si>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</si>
  <si>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</si>
  <si>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</si>
  <si>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</si>
  <si>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</si>
  <si>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</si>
  <si>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</si>
  <si>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</si>
  <si>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</si>
  <si>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</si>
  <si>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</si>
  <si>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</si>
  <si>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</si>
  <si>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</si>
  <si>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</si>
  <si>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</si>
  <si>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</si>
  <si>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</si>
  <si>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</si>
  <si>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</si>
  <si>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</si>
  <si>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</si>
  <si>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</si>
  <si>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</si>
  <si>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</si>
  <si>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</si>
  <si>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</si>
  <si>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</si>
  <si>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</si>
  <si>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</si>
  <si>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</si>
  <si>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</si>
  <si>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</si>
  <si>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</si>
  <si>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</si>
  <si>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</si>
  <si>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</si>
  <si>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</si>
  <si>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</si>
  <si>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</si>
  <si>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</si>
  <si>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</si>
  <si>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</si>
  <si>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</si>
  <si>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</si>
  <si>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</si>
  <si>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</si>
  <si>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</si>
  <si>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</si>
  <si>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</si>
  <si>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</si>
  <si>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</si>
  <si>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</si>
  <si>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</si>
  <si>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</si>
  <si>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</si>
  <si>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</si>
  <si>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</si>
  <si>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</si>
  <si>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</si>
  <si>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</si>
  <si>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</si>
  <si>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</si>
  <si>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</si>
  <si>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</si>
  <si>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</si>
  <si>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</si>
  <si>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</si>
  <si>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</si>
  <si>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</si>
  <si>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</si>
  <si>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</si>
  <si>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</si>
  <si>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</si>
  <si>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</si>
  <si>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</si>
  <si>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</si>
  <si>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</si>
  <si>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</si>
  <si>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</si>
  <si>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</si>
  <si>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</si>
  <si>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</si>
  <si>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</si>
  <si>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</si>
  <si>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</si>
  <si>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</si>
  <si>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</si>
  <si>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</si>
  <si>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</si>
  <si>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</si>
  <si>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</si>
  <si>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</si>
  <si>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</si>
  <si>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</si>
  <si>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</si>
  <si>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</si>
  <si>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</si>
  <si>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</si>
  <si>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</si>
  <si>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</si>
  <si>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</si>
  <si>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</si>
  <si>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</si>
  <si>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</si>
  <si>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</si>
  <si>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</si>
  <si>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</si>
  <si>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</si>
  <si>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</si>
  <si>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</si>
  <si>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</si>
  <si>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</si>
  <si>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</si>
  <si>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</si>
  <si>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</si>
  <si>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</si>
  <si>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</si>
  <si>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</si>
  <si>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</si>
  <si>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</si>
  <si>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</si>
  <si>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</si>
  <si>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</si>
  <si>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</si>
  <si>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</si>
  <si>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</si>
  <si>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</si>
  <si>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</si>
  <si>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</si>
  <si>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</si>
  <si>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</si>
  <si>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</si>
  <si>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</si>
  <si>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</si>
  <si>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</si>
  <si>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</si>
  <si>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</si>
  <si>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</si>
  <si>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</si>
  <si>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</si>
  <si>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</si>
  <si>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</si>
  <si>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</si>
  <si>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</si>
  <si>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</si>
  <si>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</si>
  <si>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</si>
  <si>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</si>
  <si>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</si>
  <si>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</si>
  <si>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</si>
  <si>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</si>
  <si>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</si>
  <si>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</si>
  <si>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</si>
  <si>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</si>
  <si>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</si>
  <si>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</si>
  <si>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</si>
  <si>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</si>
  <si>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</si>
  <si>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</si>
  <si>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</si>
  <si>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</si>
  <si>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</si>
  <si>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</si>
  <si>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</si>
  <si>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</si>
  <si>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</si>
  <si>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</si>
  <si>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</si>
  <si>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</si>
  <si>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</si>
  <si>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</si>
  <si>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</si>
  <si>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</si>
  <si>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</si>
  <si>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</si>
  <si>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</si>
  <si>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</si>
  <si>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</si>
  <si>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</si>
  <si>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</si>
  <si>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</si>
  <si>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</si>
  <si>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</si>
  <si>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</si>
  <si>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</si>
  <si>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</si>
  <si>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</si>
  <si>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</si>
  <si>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</si>
  <si>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</si>
  <si>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</si>
  <si>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</si>
  <si>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</si>
  <si>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</si>
  <si>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</si>
  <si>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</si>
  <si>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</si>
  <si>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</si>
  <si>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</si>
  <si>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</si>
  <si>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</si>
  <si>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</si>
  <si>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</si>
  <si>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</si>
  <si>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</si>
  <si>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</si>
  <si>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</si>
  <si>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</si>
  <si>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</si>
  <si>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</si>
  <si>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</si>
  <si>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</si>
  <si>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</si>
  <si>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</si>
  <si>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</si>
  <si>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</si>
  <si>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</si>
  <si>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</si>
  <si>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</si>
  <si>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</si>
  <si>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</si>
  <si>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</si>
  <si>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</si>
  <si>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</si>
  <si>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</si>
  <si>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</si>
  <si>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</si>
  <si>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</si>
  <si>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</si>
  <si>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</si>
  <si>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</si>
  <si>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</si>
  <si>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</si>
  <si>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</si>
  <si>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</si>
  <si>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</si>
  <si>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</si>
  <si>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</si>
  <si>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</si>
  <si>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</si>
  <si>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</si>
  <si>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</si>
  <si>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</si>
  <si>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</si>
  <si>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</si>
  <si>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</si>
  <si>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</si>
  <si>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</si>
  <si>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</si>
  <si>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</si>
  <si>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</si>
  <si>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</si>
  <si>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</si>
  <si>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</si>
  <si>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</si>
  <si>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</si>
  <si>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</si>
  <si>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</si>
  <si>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</si>
  <si>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</si>
  <si>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</si>
  <si>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</si>
  <si>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</si>
  <si>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</si>
  <si>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</si>
  <si>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</si>
  <si>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</si>
  <si>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</si>
  <si>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</si>
  <si>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</si>
  <si>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</si>
  <si>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</si>
  <si>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</si>
  <si>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</si>
  <si>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</si>
  <si>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</si>
  <si>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</si>
  <si>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</si>
  <si>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</si>
  <si>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</si>
  <si>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</si>
  <si>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</si>
  <si>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</si>
  <si>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</si>
  <si>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</si>
  <si>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</si>
  <si>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</si>
  <si>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</si>
  <si>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</si>
  <si>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</si>
  <si>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</si>
  <si>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</si>
  <si>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</si>
  <si>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</si>
  <si>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</si>
  <si>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</si>
  <si>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</si>
  <si>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</si>
  <si>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</si>
  <si>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</si>
  <si>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</si>
  <si>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</si>
  <si>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</si>
  <si>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</si>
  <si>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</si>
  <si>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</si>
  <si>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</si>
  <si>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</si>
  <si>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</si>
  <si>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</si>
  <si>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</si>
  <si>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</si>
  <si>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</si>
  <si>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</si>
  <si>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</si>
  <si>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</si>
  <si>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</si>
  <si>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</si>
  <si>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</si>
  <si>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</si>
  <si>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</si>
  <si>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</si>
  <si>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</si>
  <si>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</si>
  <si>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</si>
  <si>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</si>
  <si>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</si>
  <si>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</si>
  <si>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</si>
  <si>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</si>
  <si>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</si>
  <si>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</si>
  <si>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</si>
  <si>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</si>
  <si>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</si>
  <si>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</si>
  <si>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</si>
  <si>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</si>
  <si>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</si>
  <si>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</si>
  <si>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</si>
  <si>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</si>
  <si>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</si>
  <si>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</si>
  <si>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</si>
  <si>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</si>
  <si>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</si>
  <si>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</si>
  <si>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</si>
  <si>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</si>
  <si>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</si>
  <si>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</si>
  <si>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</si>
  <si>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</si>
  <si>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</si>
  <si>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</si>
  <si>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</si>
  <si>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</si>
  <si>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</si>
  <si>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</si>
  <si>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</si>
  <si>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</si>
  <si>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</si>
  <si>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</si>
  <si>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</si>
  <si>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</si>
  <si>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</si>
  <si>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</si>
  <si>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</si>
  <si>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</si>
  <si>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</si>
  <si>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</si>
  <si>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</si>
  <si>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</si>
  <si>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</si>
  <si>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</si>
  <si>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</si>
  <si>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</si>
  <si>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</si>
  <si>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</si>
  <si>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</si>
  <si>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</si>
  <si>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</si>
  <si>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</si>
  <si>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</si>
  <si>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</si>
  <si>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</si>
  <si>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</si>
  <si>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</si>
  <si>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</si>
  <si>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</si>
  <si>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</si>
  <si>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</si>
  <si>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</si>
  <si>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</si>
  <si>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</si>
  <si>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</si>
  <si>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</si>
  <si>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</si>
  <si>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</si>
  <si>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</si>
  <si>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</si>
  <si>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</si>
  <si>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</si>
  <si>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</si>
  <si>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</si>
  <si>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</si>
  <si>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</si>
  <si>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</si>
  <si>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</si>
  <si>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</si>
  <si>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</si>
  <si>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</si>
  <si>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</si>
  <si>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</si>
  <si>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</si>
  <si>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</si>
  <si>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</si>
  <si>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</si>
  <si>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</si>
  <si>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</si>
  <si>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</si>
  <si>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</si>
  <si>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</si>
  <si>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</si>
  <si>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</si>
  <si>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</si>
  <si>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</si>
  <si>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</si>
  <si>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</si>
  <si>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</si>
  <si>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</si>
  <si>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</si>
  <si>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</si>
  <si>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</si>
  <si>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</si>
  <si>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</si>
  <si>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</si>
  <si>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</si>
  <si>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</si>
  <si>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</si>
  <si>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</si>
  <si>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</si>
  <si>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</si>
  <si>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</si>
  <si>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</si>
  <si>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</si>
  <si>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</si>
  <si>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</si>
  <si>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</si>
  <si>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</si>
  <si>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</si>
  <si>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</si>
  <si>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</si>
  <si>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</si>
  <si>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</si>
  <si>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</si>
  <si>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</si>
  <si>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</si>
  <si>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</si>
  <si>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</si>
  <si>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</si>
  <si>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</si>
  <si>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</si>
  <si>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</si>
  <si>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</si>
  <si>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</si>
  <si>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</si>
  <si>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</si>
  <si>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</si>
  <si>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</si>
  <si>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</si>
  <si>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</si>
  <si>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</si>
  <si>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</si>
  <si>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</si>
  <si>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</si>
  <si>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</si>
  <si>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</si>
  <si>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</si>
  <si>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</si>
  <si>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</si>
  <si>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</si>
  <si>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</si>
  <si>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</si>
  <si>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</si>
  <si>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</si>
  <si>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</si>
  <si>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</si>
  <si>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</si>
  <si>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</si>
  <si>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</si>
  <si>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</si>
  <si>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</si>
  <si>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</si>
  <si>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</si>
  <si>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</si>
  <si>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</si>
  <si>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</si>
  <si>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</si>
  <si>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</si>
  <si>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</si>
  <si>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</si>
  <si>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</si>
  <si>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</si>
  <si>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</si>
  <si>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</si>
  <si>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</si>
  <si>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</si>
  <si>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</si>
  <si>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</si>
  <si>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</si>
  <si>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</si>
  <si>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</si>
  <si>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</si>
  <si>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</si>
  <si>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</si>
  <si>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</si>
  <si>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</si>
  <si>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</si>
  <si>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</si>
  <si>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</si>
  <si>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</si>
  <si>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</si>
  <si>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</si>
  <si>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</si>
  <si>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</si>
  <si>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</si>
  <si>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</si>
  <si>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</si>
  <si>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</si>
  <si>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</si>
  <si>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</si>
  <si>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</si>
  <si>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</si>
  <si>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</si>
  <si>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</si>
  <si>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</si>
  <si>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</si>
  <si>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</si>
  <si>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</si>
  <si>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</si>
  <si>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</si>
  <si>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</si>
  <si>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</si>
  <si>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</si>
  <si>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</si>
  <si>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</si>
  <si>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</si>
  <si>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</si>
  <si>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</si>
  <si>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</si>
  <si>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</si>
  <si>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</si>
  <si>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</si>
  <si>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</si>
  <si>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</si>
  <si>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</si>
  <si>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</si>
  <si>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</si>
  <si>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</si>
  <si>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</si>
  <si>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</si>
  <si>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</si>
  <si>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</si>
  <si>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</si>
  <si>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</si>
  <si>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</si>
  <si>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</si>
  <si>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</si>
  <si>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</si>
  <si>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</si>
  <si>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</si>
  <si>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</si>
  <si>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</si>
  <si>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</si>
  <si>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</si>
  <si>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</si>
  <si>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</si>
  <si>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</si>
  <si>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</si>
  <si>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</si>
  <si>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</si>
  <si>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</si>
  <si>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</si>
  <si>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</si>
  <si>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</si>
  <si>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</si>
  <si>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</si>
  <si>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</si>
  <si>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</si>
  <si>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</si>
  <si>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</si>
  <si>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</si>
  <si>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</si>
  <si>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</si>
  <si>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</si>
  <si>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</si>
  <si>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</si>
  <si>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</si>
  <si>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</si>
  <si>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</si>
  <si>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</si>
  <si>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</si>
  <si>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</si>
  <si>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</si>
  <si>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</si>
  <si>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</si>
  <si>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</si>
  <si>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</si>
  <si>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</si>
  <si>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</si>
  <si>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</si>
  <si>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</si>
  <si>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</si>
  <si>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</si>
  <si>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</si>
  <si>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</si>
  <si>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</si>
  <si>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</si>
  <si>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</si>
  <si>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</si>
  <si>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</si>
  <si>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</si>
  <si>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</si>
  <si>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</si>
  <si>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</si>
  <si>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</si>
  <si>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</si>
  <si>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</si>
  <si>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</si>
  <si>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</si>
  <si>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</si>
  <si>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</si>
  <si>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</si>
  <si>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</si>
  <si>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</si>
  <si>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</si>
  <si>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</si>
  <si>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</si>
  <si>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</si>
  <si>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</si>
  <si>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</si>
  <si>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</si>
  <si>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</si>
  <si>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</si>
  <si>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</si>
  <si>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</si>
  <si>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</si>
  <si>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</si>
  <si>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</si>
  <si>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</si>
  <si>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</si>
  <si>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</si>
  <si>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</si>
  <si>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</si>
  <si>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</si>
  <si>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</si>
  <si>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</si>
  <si>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</si>
  <si>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</si>
  <si>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</si>
  <si>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</si>
  <si>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</si>
  <si>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</si>
  <si>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</si>
  <si>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</si>
  <si>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</si>
  <si>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</si>
  <si>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</si>
  <si>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</si>
  <si>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</si>
  <si>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</si>
  <si>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</si>
  <si>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</si>
  <si>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</si>
  <si>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</si>
  <si>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</si>
  <si>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</si>
  <si>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</si>
  <si>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</si>
  <si>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</si>
  <si>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</si>
  <si>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</si>
  <si>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</si>
  <si>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</si>
  <si>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</si>
  <si>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</si>
  <si>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</si>
  <si>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</si>
  <si>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</si>
  <si>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</si>
  <si>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</si>
  <si>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</si>
  <si>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</si>
  <si>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</si>
  <si>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</si>
  <si>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</si>
  <si>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</si>
  <si>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</si>
  <si>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</si>
  <si>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</si>
  <si>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</si>
  <si>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</si>
  <si>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</si>
  <si>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</si>
  <si>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</si>
  <si>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</si>
  <si>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</si>
  <si>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</si>
  <si>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</si>
  <si>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</si>
  <si>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</si>
  <si>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</si>
  <si>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</si>
  <si>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</si>
  <si>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</si>
  <si>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</si>
  <si>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</si>
  <si>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</si>
  <si>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</si>
  <si>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</si>
  <si>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</si>
  <si>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</si>
  <si>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</si>
  <si>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</si>
  <si>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</si>
  <si>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</si>
  <si>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</si>
  <si>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</si>
  <si>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</si>
  <si>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</si>
  <si>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</si>
  <si>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</si>
  <si>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</si>
  <si>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</si>
  <si>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</si>
  <si>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</si>
  <si>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</si>
  <si>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</si>
  <si>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</si>
  <si>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</si>
  <si>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</si>
  <si>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</si>
  <si>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</si>
  <si>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</si>
  <si>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</si>
  <si>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</si>
  <si>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</si>
  <si>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</si>
  <si>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</si>
  <si>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</si>
  <si>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</si>
  <si>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</si>
  <si>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</si>
  <si>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</si>
  <si>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</si>
  <si>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</si>
  <si>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</si>
  <si>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</si>
  <si>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</si>
  <si>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</si>
  <si>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</si>
  <si>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</si>
  <si>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</si>
  <si>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</si>
  <si>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</si>
  <si>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</si>
  <si>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</si>
  <si>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</si>
  <si>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</si>
  <si>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</si>
  <si>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</si>
  <si>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</si>
  <si>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</si>
  <si>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</si>
  <si>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</si>
  <si>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</si>
  <si>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</si>
  <si>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</si>
  <si>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</si>
  <si>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</si>
  <si>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</si>
  <si>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</si>
  <si>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</si>
  <si>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</si>
  <si>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</si>
  <si>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</si>
  <si>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</si>
  <si>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</si>
  <si>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</si>
  <si>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</si>
  <si>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</si>
  <si>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</si>
  <si>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</si>
  <si>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</si>
  <si>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</si>
  <si>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</si>
  <si>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</si>
  <si>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</si>
  <si>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</si>
  <si>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</si>
  <si>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</si>
  <si>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</si>
  <si>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</si>
  <si>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</si>
  <si>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</si>
  <si>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</si>
  <si>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</si>
  <si>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</si>
  <si>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</si>
  <si>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</si>
  <si>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</si>
  <si>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</si>
  <si>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</si>
  <si>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</si>
  <si>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</si>
  <si>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</si>
  <si>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</si>
  <si>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</si>
  <si>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</si>
  <si>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</si>
  <si>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</si>
  <si>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</si>
  <si>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</si>
  <si>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</si>
  <si>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</si>
  <si>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</si>
  <si>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</si>
  <si>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</si>
  <si>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</si>
  <si>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</si>
  <si>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</si>
  <si>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</si>
  <si>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</si>
  <si>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</si>
  <si>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</si>
  <si>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</si>
  <si>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</si>
  <si>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</si>
  <si>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</si>
  <si>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</si>
  <si>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</si>
  <si>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</si>
  <si>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</si>
  <si>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</si>
  <si>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</si>
  <si>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</si>
  <si>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</si>
  <si>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</si>
  <si>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</si>
  <si>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</si>
  <si>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</si>
  <si>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</si>
  <si>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</si>
  <si>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</si>
  <si>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</si>
  <si>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</si>
  <si>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</si>
  <si>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</si>
  <si>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</si>
  <si>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</si>
  <si>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</si>
  <si>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</si>
  <si>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</si>
  <si>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</si>
  <si>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</si>
  <si>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</si>
  <si>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</si>
  <si>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</si>
  <si>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</si>
  <si>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</si>
  <si>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</si>
  <si>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</si>
  <si>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</si>
  <si>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</si>
  <si>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</si>
  <si>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</si>
  <si>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</si>
  <si>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</si>
  <si>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</si>
  <si>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</si>
  <si>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</si>
  <si>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</si>
  <si>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</si>
  <si>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</si>
  <si>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</si>
  <si>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</si>
  <si>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</si>
  <si>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</si>
  <si>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</si>
  <si>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</si>
  <si>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</si>
  <si>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</si>
  <si>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</si>
  <si>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</si>
  <si>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</si>
  <si>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</si>
  <si>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</si>
  <si>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</si>
  <si>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</si>
  <si>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</si>
  <si>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</si>
  <si>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</si>
  <si>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</si>
  <si>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</si>
  <si>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</si>
  <si>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</si>
  <si>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</si>
  <si>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</si>
  <si>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</si>
  <si>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</si>
  <si>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</si>
  <si>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</si>
  <si>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</si>
  <si>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</si>
  <si>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</si>
  <si>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</si>
  <si>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</si>
  <si>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</si>
  <si>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</si>
  <si>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</si>
  <si>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</si>
  <si>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</si>
  <si>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</si>
  <si>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</si>
  <si>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</si>
  <si>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</si>
  <si>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</si>
  <si>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</si>
  <si>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</si>
  <si>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</si>
  <si>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</si>
  <si>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</si>
  <si>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</si>
  <si>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</si>
  <si>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</si>
  <si>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</si>
  <si>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</si>
  <si>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</si>
  <si>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</si>
  <si>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</si>
  <si>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</si>
  <si>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</si>
  <si>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</si>
  <si>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</si>
  <si>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</si>
  <si>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</si>
  <si>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</si>
  <si>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</si>
  <si>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</si>
  <si>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</si>
  <si>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</si>
  <si>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</si>
  <si>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</si>
  <si>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</si>
  <si>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</si>
  <si>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</si>
  <si>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</si>
  <si>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</si>
  <si>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</si>
  <si>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</si>
  <si>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</si>
  <si>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</si>
  <si>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</si>
  <si>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</si>
  <si>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</si>
  <si>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</si>
  <si>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</si>
  <si>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</si>
  <si>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</si>
  <si>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</si>
  <si>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</si>
  <si>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</si>
  <si>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</si>
  <si>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</si>
  <si>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</si>
  <si>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</si>
  <si>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</si>
  <si>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</si>
  <si>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</si>
  <si>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</si>
  <si>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</si>
  <si>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</si>
  <si>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</si>
  <si>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</si>
  <si>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</si>
  <si>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</si>
  <si>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</si>
  <si>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</si>
  <si>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</si>
  <si>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</si>
  <si>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</si>
  <si>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</si>
  <si>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</si>
  <si>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</si>
  <si>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</si>
  <si>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</si>
  <si>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</si>
  <si>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</si>
  <si>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</si>
  <si>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</si>
  <si>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</si>
  <si>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</si>
  <si>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</si>
  <si>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</si>
  <si>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</si>
  <si>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</si>
  <si>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</si>
  <si>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</si>
  <si>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</si>
  <si>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</si>
  <si>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</si>
  <si>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</si>
  <si>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</si>
  <si>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</si>
  <si>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</si>
  <si>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</si>
  <si>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</si>
  <si>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</si>
  <si>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</si>
  <si>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</si>
  <si>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</si>
  <si>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</si>
  <si>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</si>
  <si>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</si>
  <si>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</si>
  <si>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</si>
  <si>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</si>
  <si>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</si>
  <si>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</si>
  <si>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</si>
  <si>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</si>
  <si>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</si>
  <si>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</si>
  <si>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</si>
  <si>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</si>
  <si>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</si>
  <si>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</si>
  <si>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</si>
  <si>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</si>
  <si>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</si>
  <si>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</si>
  <si>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</si>
  <si>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</si>
  <si>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</si>
  <si>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</si>
  <si>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</si>
  <si>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</si>
  <si>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</si>
  <si>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</si>
  <si>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</si>
  <si>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</si>
  <si>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</si>
  <si>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</si>
  <si>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</si>
  <si>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</si>
  <si>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</si>
  <si>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</si>
  <si>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</si>
  <si>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</si>
  <si>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</si>
  <si>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</si>
  <si>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</si>
  <si>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</si>
  <si>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</si>
  <si>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</si>
  <si>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</si>
  <si>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</si>
  <si>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</si>
  <si>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</si>
  <si>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</si>
  <si>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</si>
  <si>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</si>
  <si>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</si>
  <si>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</si>
  <si>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</si>
  <si>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</si>
  <si>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</si>
  <si>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</si>
  <si>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</si>
  <si>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</si>
  <si>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</si>
  <si>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</si>
  <si>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</si>
  <si>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</si>
  <si>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</si>
  <si>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</si>
  <si>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</si>
  <si>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</si>
  <si>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</si>
  <si>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</si>
  <si>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</si>
  <si>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</si>
  <si>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</si>
  <si>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</si>
  <si>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</si>
  <si>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</si>
  <si>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</si>
  <si>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</si>
  <si>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</si>
  <si>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</si>
  <si>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</si>
  <si>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</si>
  <si>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</si>
  <si>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</si>
  <si>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</si>
  <si>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</si>
  <si>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</si>
  <si>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</si>
  <si>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</si>
  <si>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</si>
  <si>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</si>
  <si>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</si>
  <si>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</si>
  <si>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</si>
  <si>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</si>
  <si>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</si>
  <si>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</si>
  <si>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</si>
  <si>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</si>
  <si>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</si>
  <si>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</si>
  <si>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</si>
  <si>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</si>
  <si>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</si>
  <si>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</si>
  <si>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</si>
  <si>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</si>
  <si>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</si>
  <si>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</si>
  <si>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</si>
  <si>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</si>
  <si>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</si>
  <si>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</si>
  <si>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</si>
  <si>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</si>
  <si>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</si>
  <si>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</si>
  <si>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</si>
  <si>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</si>
  <si>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</si>
  <si>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</si>
  <si>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</si>
  <si>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</si>
  <si>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</si>
  <si>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</si>
  <si>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</si>
  <si>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</si>
  <si>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</si>
  <si>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</si>
  <si>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</si>
  <si>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</si>
  <si>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</si>
  <si>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</si>
  <si>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</si>
  <si>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</si>
  <si>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</si>
  <si>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</si>
  <si>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</si>
  <si>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</si>
  <si>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</si>
  <si>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</si>
  <si>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</si>
  <si>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</si>
  <si>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</si>
  <si>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</si>
  <si>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</si>
  <si>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</si>
  <si>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</si>
  <si>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</si>
  <si>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</si>
  <si>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</si>
  <si>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</si>
  <si>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</si>
  <si>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</si>
  <si>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</si>
  <si>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</si>
  <si>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</si>
  <si>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</si>
  <si>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</si>
  <si>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</si>
  <si>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</si>
  <si>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</si>
  <si>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</si>
  <si>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</si>
  <si>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</si>
  <si>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</si>
  <si>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</si>
  <si>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</si>
  <si>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</si>
  <si>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</si>
  <si>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</si>
  <si>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</si>
  <si>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</si>
  <si>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</si>
  <si>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</si>
  <si>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</si>
  <si>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</si>
  <si>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</si>
  <si>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</si>
  <si>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</si>
  <si>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</si>
  <si>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</si>
  <si>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</si>
  <si>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</si>
  <si>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</si>
  <si>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</si>
  <si>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</si>
  <si>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</si>
  <si>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</si>
  <si>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</si>
  <si>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</si>
  <si>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</si>
  <si>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</si>
  <si>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</si>
  <si>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</si>
  <si>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</si>
  <si>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</si>
  <si>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</si>
  <si>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</si>
  <si>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</si>
  <si>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</si>
  <si>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</si>
  <si>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</si>
  <si>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</si>
  <si>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</si>
  <si>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</si>
  <si>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</si>
  <si>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</si>
  <si>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</si>
  <si>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</si>
  <si>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</si>
  <si>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</si>
  <si>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</si>
  <si>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</si>
  <si>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</si>
  <si>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</si>
  <si>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</si>
  <si>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</si>
  <si>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</si>
  <si>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</si>
  <si>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</si>
  <si>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</si>
  <si>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</si>
  <si>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</si>
  <si>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</si>
  <si>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</si>
  <si>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</si>
  <si>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</si>
  <si>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</si>
  <si>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</si>
  <si>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</si>
  <si>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</si>
  <si>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</si>
  <si>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</si>
  <si>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</si>
  <si>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</si>
  <si>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</si>
  <si>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</si>
  <si>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</si>
  <si>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</si>
  <si>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</si>
  <si>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</si>
  <si>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</si>
  <si>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</si>
  <si>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</si>
  <si>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</si>
  <si>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</si>
  <si>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</si>
  <si>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</si>
  <si>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</si>
  <si>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</si>
  <si>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</si>
  <si>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</si>
  <si>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</si>
  <si>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</si>
  <si>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</si>
  <si>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</si>
  <si>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</si>
  <si>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</si>
  <si>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</si>
  <si>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</si>
  <si>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</si>
  <si>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</si>
  <si>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</si>
  <si>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</si>
  <si>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</si>
  <si>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</si>
  <si>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</si>
  <si>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</si>
  <si>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</si>
  <si>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</si>
  <si>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</si>
  <si>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</si>
  <si>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</si>
  <si>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</si>
  <si>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</si>
  <si>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</si>
  <si>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</si>
  <si>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</si>
  <si>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</si>
  <si>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</si>
  <si>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</si>
  <si>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</si>
  <si>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</si>
  <si>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</si>
  <si>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</si>
  <si>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</si>
  <si>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</si>
  <si>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</si>
  <si>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</si>
  <si>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</si>
  <si>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</si>
  <si>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</si>
  <si>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</si>
  <si>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</si>
  <si>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</si>
  <si>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</si>
  <si>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</si>
  <si>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</si>
  <si>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</si>
  <si>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</si>
  <si>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</si>
  <si>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</si>
  <si>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</si>
  <si>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</si>
  <si>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</si>
  <si>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</si>
  <si>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</si>
  <si>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</si>
  <si>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</si>
  <si>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</si>
  <si>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</si>
  <si>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</si>
  <si>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</si>
  <si>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</si>
  <si>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</si>
  <si>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</si>
  <si>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</si>
  <si>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</si>
  <si>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</si>
  <si>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</si>
  <si>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</si>
  <si>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</si>
  <si>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</si>
  <si>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</si>
  <si>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</si>
  <si>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</si>
  <si>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</si>
  <si>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</si>
  <si>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</si>
  <si>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</si>
  <si>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</si>
  <si>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</si>
  <si>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</si>
  <si>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</si>
  <si>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</si>
  <si>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</si>
  <si>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</si>
  <si>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</si>
  <si>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</si>
  <si>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</si>
  <si>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</si>
  <si>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</si>
  <si>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</si>
  <si>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</si>
  <si>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</si>
  <si>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</si>
  <si>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</si>
  <si>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</si>
  <si>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</si>
  <si>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</si>
  <si>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</si>
  <si>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</si>
  <si>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</si>
  <si>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</si>
  <si>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</si>
  <si>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</si>
  <si>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</si>
  <si>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</si>
  <si>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</si>
  <si>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</si>
  <si>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</si>
  <si>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</si>
  <si>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</si>
  <si>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</si>
  <si>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</si>
  <si>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</si>
  <si>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</si>
  <si>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</si>
  <si>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</si>
  <si>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</si>
  <si>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</si>
  <si>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</si>
  <si>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</si>
  <si>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</si>
  <si>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</si>
  <si>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</si>
  <si>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</si>
  <si>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</si>
  <si>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</si>
  <si>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</si>
  <si>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</si>
  <si>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</si>
  <si>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</si>
  <si>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</si>
  <si>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</si>
  <si>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</si>
  <si>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</si>
  <si>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</si>
  <si>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</si>
  <si>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</si>
  <si>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</si>
  <si>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</si>
  <si>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</si>
  <si>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</si>
  <si>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</si>
  <si>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</si>
  <si>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</si>
  <si>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</si>
  <si>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</si>
  <si>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</si>
  <si>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</si>
  <si>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</si>
  <si>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</si>
  <si>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</si>
  <si>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</si>
  <si>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</si>
  <si>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</si>
  <si>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</si>
  <si>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</si>
  <si>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</si>
  <si>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</si>
  <si>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</si>
  <si>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</si>
  <si>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</si>
  <si>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</si>
  <si>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</si>
  <si>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</si>
  <si>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</si>
  <si>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</si>
  <si>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</si>
  <si>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</si>
  <si>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</si>
  <si>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</si>
  <si>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</si>
  <si>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</si>
  <si>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</si>
  <si>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</si>
  <si>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</si>
  <si>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</si>
  <si>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</si>
  <si>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</si>
  <si>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</si>
  <si>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</si>
  <si>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</si>
  <si>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</si>
  <si>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</si>
  <si>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</si>
  <si>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</si>
  <si>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</si>
  <si>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</si>
  <si>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</si>
  <si>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</si>
  <si>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</si>
  <si>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</si>
  <si>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</si>
  <si>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</si>
  <si>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</si>
  <si>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</si>
  <si>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</si>
  <si>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</si>
  <si>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</si>
  <si>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</si>
  <si>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</si>
  <si>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</si>
  <si>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</si>
  <si>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</si>
  <si>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</si>
  <si>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</si>
  <si>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</si>
  <si>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</si>
  <si>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</si>
  <si>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</si>
  <si>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</si>
  <si>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</si>
  <si>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</si>
  <si>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</si>
  <si>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</si>
  <si>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</si>
  <si>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</si>
  <si>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</si>
  <si>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</si>
  <si>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</si>
  <si>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</si>
  <si>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</si>
  <si>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</si>
  <si>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</si>
  <si>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</si>
  <si>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</si>
  <si>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</si>
  <si>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</si>
  <si>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</si>
  <si>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</si>
  <si>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</si>
  <si>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</si>
  <si>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</si>
  <si>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</si>
  <si>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</si>
  <si>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</si>
  <si>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</si>
  <si>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</si>
  <si>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</si>
  <si>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</si>
  <si>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</si>
  <si>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</si>
  <si>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</si>
  <si>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</si>
  <si>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</si>
  <si>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</si>
  <si>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</si>
  <si>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</si>
  <si>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</si>
  <si>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</si>
  <si>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</si>
  <si>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</si>
  <si>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</si>
  <si>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</si>
  <si>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</si>
  <si>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</si>
  <si>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</si>
  <si>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</si>
  <si>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</si>
  <si>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</si>
  <si>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</si>
  <si>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</si>
  <si>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</si>
  <si>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</si>
  <si>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</si>
  <si>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</si>
  <si>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</si>
  <si>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</si>
  <si>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</si>
  <si>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</si>
  <si>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</si>
  <si>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</si>
  <si>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</si>
  <si>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</si>
  <si>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</si>
  <si>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</si>
  <si>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</si>
  <si>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</si>
  <si>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</si>
  <si>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</si>
  <si>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</si>
  <si>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</si>
  <si>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</si>
  <si>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</si>
  <si>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</si>
  <si>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</si>
  <si>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</si>
  <si>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</si>
  <si>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</si>
  <si>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</si>
  <si>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</si>
  <si>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</si>
  <si>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</si>
  <si>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</si>
  <si>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</si>
  <si>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</si>
  <si>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</si>
  <si>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</si>
  <si>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</si>
  <si>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</si>
  <si>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</si>
  <si>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</si>
  <si>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</si>
  <si>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</si>
  <si>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</si>
  <si>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</si>
  <si>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</si>
  <si>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</si>
  <si>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</si>
  <si>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</si>
  <si>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</si>
  <si>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</si>
  <si>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</si>
  <si>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</si>
  <si>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</si>
  <si>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</si>
  <si>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</si>
  <si>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</si>
  <si>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</si>
  <si>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</si>
  <si>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</si>
  <si>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</si>
  <si>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</si>
  <si>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</si>
  <si>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</si>
  <si>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</si>
  <si>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</si>
  <si>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</si>
  <si>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</si>
  <si>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</si>
  <si>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</si>
  <si>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</si>
  <si>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</si>
  <si>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</si>
  <si>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</si>
  <si>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</si>
  <si>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</si>
  <si>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</si>
  <si>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</si>
  <si>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</si>
  <si>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</si>
  <si>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</si>
  <si>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</si>
  <si>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</si>
  <si>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</si>
  <si>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</si>
  <si>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</si>
  <si>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</si>
  <si>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</si>
  <si>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</si>
  <si>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</si>
  <si>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</si>
  <si>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</si>
  <si>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</si>
  <si>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</si>
  <si>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</si>
  <si>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</si>
  <si>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</si>
  <si>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</si>
  <si>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</si>
  <si>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</si>
  <si>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</si>
  <si>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</si>
  <si>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</si>
  <si>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</si>
  <si>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</si>
  <si>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</si>
  <si>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</si>
  <si>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</si>
  <si>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</si>
  <si>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</si>
  <si>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</si>
  <si>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</si>
  <si>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</si>
  <si>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</si>
  <si>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</si>
  <si>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</si>
  <si>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</si>
  <si>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</si>
  <si>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</si>
  <si>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</si>
  <si>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</si>
  <si>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</si>
  <si>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</si>
  <si>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</si>
  <si>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</si>
  <si>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</si>
  <si>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</si>
  <si>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</si>
  <si>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</si>
  <si>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</si>
  <si>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</si>
  <si>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</si>
  <si>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</si>
  <si>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</si>
  <si>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</si>
  <si>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</si>
  <si>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</si>
  <si>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</si>
  <si>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</si>
  <si>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</si>
  <si>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</si>
  <si>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</si>
  <si>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</si>
  <si>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</si>
  <si>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</si>
  <si>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</si>
  <si>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</si>
  <si>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</si>
  <si>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</si>
  <si>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</si>
  <si>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</si>
  <si>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</si>
  <si>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</si>
  <si>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</si>
  <si>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</si>
  <si>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</si>
  <si>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</si>
  <si>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</si>
  <si>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</si>
  <si>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</si>
  <si>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</si>
  <si>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</si>
  <si>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</si>
  <si>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</si>
  <si>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</si>
  <si>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</si>
  <si>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</si>
  <si>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</si>
  <si>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</si>
  <si>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</si>
  <si>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</si>
  <si>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</si>
  <si>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</si>
  <si>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</si>
  <si>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</si>
  <si>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</si>
  <si>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</si>
  <si>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</si>
  <si>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</si>
  <si>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</si>
  <si>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</si>
  <si>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</si>
  <si>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</si>
  <si>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</si>
  <si>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</si>
  <si>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</si>
  <si>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</si>
  <si>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</si>
  <si>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</si>
  <si>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</si>
  <si>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</si>
  <si>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</si>
  <si>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</si>
  <si>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</si>
  <si>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</si>
  <si>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</si>
  <si>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</si>
  <si>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</si>
  <si>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</si>
  <si>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</si>
  <si>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</si>
  <si>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</si>
  <si>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</si>
  <si>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</si>
  <si>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</si>
  <si>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</si>
  <si>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</si>
  <si>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</si>
  <si>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</si>
  <si>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</si>
  <si>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</si>
  <si>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</si>
  <si>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</si>
  <si>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</si>
  <si>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</si>
  <si>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</si>
  <si>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</si>
  <si>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</si>
  <si>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</si>
  <si>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</si>
  <si>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</si>
  <si>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</si>
  <si>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</si>
  <si>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</si>
  <si>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</si>
  <si>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</si>
  <si>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</si>
  <si>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</si>
  <si>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</si>
  <si>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</si>
  <si>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</si>
  <si>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</si>
  <si>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</si>
  <si>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</si>
  <si>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</si>
  <si>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</si>
  <si>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</si>
  <si>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</si>
  <si>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</si>
  <si>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</si>
  <si>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</si>
  <si>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</si>
  <si>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</si>
  <si>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</si>
  <si>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</si>
  <si>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</si>
  <si>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</si>
  <si>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</si>
  <si>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</si>
  <si>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</si>
  <si>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</si>
  <si>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</si>
  <si>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</si>
  <si>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</si>
  <si>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</si>
  <si>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</si>
  <si>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</si>
  <si>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</si>
  <si>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</si>
  <si>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</si>
  <si>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</si>
  <si>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</si>
  <si>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</si>
  <si>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</si>
  <si>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</si>
  <si>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</si>
  <si>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</si>
  <si>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</si>
  <si>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</si>
  <si>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</si>
  <si>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</si>
  <si>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</si>
  <si>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</si>
  <si>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</si>
  <si>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</si>
  <si>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</si>
  <si>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</si>
  <si>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</si>
  <si>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</si>
  <si>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</si>
  <si>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</si>
  <si>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</si>
  <si>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</si>
  <si>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</si>
  <si>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</si>
  <si>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</si>
  <si>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</si>
  <si>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</si>
  <si>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</si>
  <si>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</si>
  <si>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</si>
  <si>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</si>
  <si>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</si>
  <si>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</si>
  <si>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</si>
  <si>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</si>
  <si>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</si>
  <si>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</si>
  <si>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</si>
  <si>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</si>
  <si>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</si>
  <si>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</si>
  <si>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</si>
  <si>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</si>
  <si>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</si>
  <si>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</si>
  <si>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</si>
  <si>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</si>
  <si>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</si>
  <si>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</si>
  <si>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</si>
  <si>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</si>
  <si>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</si>
  <si>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</si>
  <si>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</si>
  <si>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</si>
  <si>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</si>
  <si>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</si>
  <si>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</si>
  <si>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</si>
  <si>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</si>
  <si>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</si>
  <si>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</si>
  <si>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</si>
  <si>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</si>
  <si>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</si>
  <si>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</si>
  <si>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</si>
  <si>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</si>
  <si>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</si>
  <si>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</si>
  <si>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</si>
  <si>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</si>
  <si>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</si>
  <si>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</si>
  <si>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</si>
  <si>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</si>
  <si>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</si>
  <si>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</si>
  <si>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</si>
  <si>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</si>
  <si>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</si>
  <si>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</si>
  <si>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</si>
  <si>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</si>
  <si>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</si>
  <si>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</si>
  <si>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</si>
  <si>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</si>
  <si>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</si>
  <si>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</si>
  <si>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</si>
  <si>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</si>
  <si>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</si>
  <si>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</si>
  <si>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</si>
  <si>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</si>
  <si>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</si>
  <si>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</si>
  <si>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</si>
  <si>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</si>
  <si>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</si>
  <si>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</si>
  <si>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</si>
  <si>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</si>
  <si>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</si>
  <si>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</si>
  <si>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</si>
  <si>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</si>
  <si>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</si>
  <si>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</si>
  <si>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</si>
  <si>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</si>
  <si>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</si>
  <si>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</si>
  <si>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</si>
  <si>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</si>
  <si>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</si>
  <si>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</si>
  <si>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</si>
  <si>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</si>
  <si>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</si>
  <si>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</si>
  <si>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</si>
  <si>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</si>
  <si>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</si>
  <si>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</si>
  <si>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</si>
  <si>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</si>
  <si>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</si>
  <si>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</si>
  <si>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</si>
  <si>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</si>
  <si>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</si>
  <si>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</si>
  <si>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</si>
  <si>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</si>
  <si>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</si>
  <si>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</si>
  <si>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</si>
  <si>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</si>
  <si>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</si>
  <si>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</si>
  <si>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</si>
  <si>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</si>
  <si>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</si>
  <si>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</si>
  <si>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</si>
  <si>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</si>
  <si>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</si>
  <si>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</si>
  <si>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</si>
  <si>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</si>
  <si>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</si>
  <si>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</si>
  <si>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</si>
  <si>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</si>
  <si>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</si>
  <si>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</si>
  <si>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</si>
  <si>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</si>
  <si>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</si>
  <si>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</si>
  <si>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</si>
  <si>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</si>
  <si>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</si>
  <si>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</si>
  <si>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</si>
  <si>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</si>
  <si>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</si>
  <si>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</si>
  <si>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</si>
  <si>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</si>
  <si>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</si>
  <si>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</si>
  <si>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</si>
  <si>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</si>
  <si>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</si>
  <si>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</si>
  <si>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</si>
  <si>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</si>
  <si>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</si>
  <si>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</si>
  <si>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</si>
  <si>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</si>
  <si>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</si>
  <si>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</si>
  <si>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</si>
  <si>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</si>
  <si>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</si>
  <si>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</si>
  <si>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</si>
  <si>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</si>
  <si>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</si>
  <si>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</si>
  <si>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</si>
  <si>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</si>
  <si>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</si>
  <si>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</si>
  <si>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</si>
  <si>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</si>
  <si>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</si>
  <si>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</si>
  <si>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</si>
  <si>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</si>
  <si>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</si>
  <si>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</si>
  <si>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</si>
  <si>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</si>
  <si>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</si>
  <si>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</si>
  <si>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</si>
  <si>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</si>
  <si>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</si>
  <si>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</si>
  <si>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</si>
  <si>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</si>
  <si>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</si>
  <si>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</si>
  <si>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</si>
  <si>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</si>
  <si>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</si>
  <si>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</si>
  <si>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</si>
  <si>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</si>
  <si>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</si>
  <si>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</si>
  <si>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</si>
  <si>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</si>
  <si>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</si>
  <si>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</si>
  <si>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</si>
  <si>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</si>
  <si>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</si>
  <si>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</si>
  <si>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</si>
  <si>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</si>
  <si>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</si>
  <si>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</si>
  <si>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</si>
  <si>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</si>
  <si>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</si>
  <si>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</si>
  <si>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</si>
  <si>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</si>
  <si>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</si>
  <si>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</si>
  <si>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</si>
  <si>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</si>
  <si>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</si>
  <si>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</si>
  <si>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</si>
  <si>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</si>
  <si>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</si>
  <si>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</si>
  <si>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</si>
  <si>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</si>
  <si>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</si>
  <si>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</si>
  <si>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</si>
  <si>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</si>
  <si>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</si>
  <si>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</si>
  <si>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</si>
  <si>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</si>
  <si>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</si>
  <si>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</si>
  <si>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</si>
  <si>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</si>
  <si>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</si>
  <si>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</si>
  <si>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</si>
  <si>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</si>
  <si>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</si>
  <si>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</si>
  <si>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</si>
  <si>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</si>
  <si>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</si>
  <si>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</si>
  <si>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</si>
  <si>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</si>
  <si>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</si>
  <si>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</si>
  <si>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</si>
  <si>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</si>
  <si>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</si>
  <si>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</si>
  <si>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</si>
  <si>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</si>
  <si>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</si>
  <si>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</si>
  <si>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</si>
  <si>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</si>
  <si>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</si>
  <si>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</si>
  <si>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</si>
  <si>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</si>
  <si>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</si>
  <si>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</si>
  <si>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</si>
  <si>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</si>
  <si>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</si>
  <si>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</si>
  <si>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</si>
  <si>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</si>
  <si>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</si>
  <si>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</si>
  <si>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</si>
  <si>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</si>
  <si>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</si>
  <si>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</si>
  <si>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</si>
  <si>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</si>
  <si>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</si>
  <si>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</si>
  <si>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</si>
  <si>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</si>
  <si>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</si>
  <si>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</si>
  <si>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</si>
  <si>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</si>
  <si>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</si>
  <si>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</si>
  <si>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</si>
  <si>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</si>
  <si>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</si>
  <si>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</si>
  <si>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</si>
  <si>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</si>
  <si>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</si>
  <si>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</si>
  <si>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</si>
  <si>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</si>
  <si>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</si>
  <si>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</si>
  <si>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</si>
  <si>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</si>
  <si>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</si>
  <si>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</si>
  <si>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</si>
  <si>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</si>
  <si>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</si>
  <si>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</si>
  <si>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</si>
  <si>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</si>
  <si>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</si>
  <si>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</si>
  <si>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</si>
  <si>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</si>
  <si>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</si>
  <si>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</si>
  <si>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</si>
  <si>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</si>
  <si>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</si>
  <si>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</si>
  <si>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</si>
  <si>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</si>
  <si>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</si>
  <si>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</si>
  <si>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</si>
  <si>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</si>
  <si>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</si>
  <si>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</si>
  <si>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</si>
  <si>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</si>
  <si>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</si>
  <si>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</si>
  <si>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</si>
  <si>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</si>
  <si>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</si>
  <si>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</si>
  <si>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</si>
  <si>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</si>
  <si>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</si>
  <si>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</si>
  <si>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</si>
  <si>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</si>
  <si>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</si>
  <si>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</si>
  <si>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</si>
  <si>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</si>
  <si>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</si>
  <si>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</si>
  <si>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</si>
  <si>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</si>
  <si>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</si>
  <si>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</si>
  <si>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</si>
  <si>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</si>
  <si>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</si>
  <si>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</si>
  <si>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</si>
  <si>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</si>
  <si>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</si>
  <si>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</si>
  <si>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</si>
  <si>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</si>
  <si>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</si>
  <si>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</si>
  <si>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</si>
  <si>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</si>
  <si>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</si>
  <si>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</si>
  <si>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</si>
  <si>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</si>
  <si>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</si>
  <si>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</si>
  <si>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</si>
  <si>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</si>
  <si>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</si>
  <si>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</si>
  <si>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</si>
  <si>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</si>
  <si>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</si>
  <si>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</si>
  <si>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</si>
  <si>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</si>
  <si>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</si>
  <si>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</si>
  <si>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</si>
  <si>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</si>
  <si>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</si>
  <si>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</si>
  <si>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</si>
  <si>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</si>
  <si>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</si>
  <si>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</si>
  <si>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</si>
  <si>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</si>
  <si>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</si>
  <si>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</si>
  <si>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</si>
  <si>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</si>
  <si>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</si>
  <si>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</si>
  <si>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</si>
  <si>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</si>
  <si>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</si>
  <si>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</si>
  <si>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</si>
  <si>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</si>
  <si>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</si>
  <si>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</si>
  <si>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</si>
  <si>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</si>
  <si>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</si>
  <si>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</si>
  <si>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</si>
  <si>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</si>
  <si>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</si>
  <si>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</si>
  <si>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</si>
  <si>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</si>
  <si>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</si>
  <si>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</si>
  <si>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</si>
  <si>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</si>
  <si>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</si>
  <si>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</si>
  <si>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</si>
  <si>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</si>
  <si>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</si>
  <si>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</si>
  <si>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</si>
  <si>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</si>
  <si>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</si>
  <si>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</si>
  <si>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</si>
  <si>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</si>
  <si>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</si>
  <si>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</si>
  <si>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</si>
  <si>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</si>
  <si>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</si>
  <si>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</si>
  <si>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</si>
  <si>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</si>
  <si>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</si>
  <si>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</si>
  <si>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</si>
  <si>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</si>
  <si>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</si>
  <si>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</si>
  <si>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</si>
  <si>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</si>
  <si>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</si>
  <si>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</si>
  <si>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</si>
  <si>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</si>
  <si>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</si>
  <si>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</si>
  <si>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</si>
  <si>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</si>
  <si>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</si>
  <si>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</si>
  <si>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</si>
  <si>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</si>
  <si>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</si>
  <si>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</si>
  <si>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</si>
  <si>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</si>
  <si>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</si>
  <si>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</si>
  <si>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</si>
  <si>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</si>
  <si>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</si>
  <si>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</si>
  <si>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</si>
  <si>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</si>
  <si>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</si>
  <si>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</si>
  <si>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</si>
  <si>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</si>
  <si>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</si>
  <si>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</si>
  <si>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</si>
  <si>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</si>
  <si>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</si>
  <si>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</si>
  <si>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</si>
  <si>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</si>
  <si>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</si>
  <si>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</si>
  <si>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</si>
  <si>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</si>
  <si>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</si>
  <si>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</si>
  <si>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</si>
  <si>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</si>
  <si>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</si>
  <si>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</si>
  <si>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</si>
  <si>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</si>
  <si>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</si>
  <si>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</si>
  <si>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</si>
  <si>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</si>
  <si>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</si>
  <si>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</si>
  <si>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</si>
  <si>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</si>
  <si>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</si>
  <si>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</si>
  <si>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</si>
  <si>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</si>
  <si>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</si>
  <si>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</si>
  <si>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</si>
  <si>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</si>
  <si>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</si>
  <si>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</si>
  <si>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</si>
  <si>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</si>
  <si>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</si>
  <si>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</si>
  <si>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</si>
  <si>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</si>
  <si>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</si>
  <si>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</si>
  <si>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</si>
  <si>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</si>
  <si>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</si>
  <si>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</si>
  <si>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</si>
  <si>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</si>
  <si>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</si>
  <si>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</si>
  <si>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</si>
  <si>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</si>
  <si>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</si>
  <si>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</si>
  <si>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</si>
  <si>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</si>
  <si>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</si>
  <si>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</si>
  <si>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</si>
  <si>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</si>
  <si>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</si>
  <si>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</si>
  <si>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</si>
  <si>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</si>
  <si>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</si>
  <si>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</si>
  <si>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</si>
  <si>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</si>
  <si>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</si>
  <si>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</si>
  <si>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</si>
  <si>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</si>
  <si>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</si>
  <si>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</si>
  <si>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</si>
  <si>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</si>
  <si>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</si>
  <si>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</si>
  <si>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</si>
  <si>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</si>
  <si>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</si>
  <si>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</si>
  <si>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</si>
  <si>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</si>
  <si>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</si>
  <si>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</si>
  <si>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</si>
  <si>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</si>
  <si>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</si>
  <si>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</si>
  <si>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</si>
  <si>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</si>
  <si>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</si>
  <si>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</si>
  <si>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</si>
  <si>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</si>
  <si>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</si>
  <si>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</si>
  <si>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</si>
  <si>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</si>
  <si>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</si>
  <si>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</si>
  <si>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</si>
  <si>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</si>
  <si>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</si>
  <si>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</si>
  <si>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</si>
  <si>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</si>
  <si>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</si>
  <si>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</si>
  <si>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</si>
  <si>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</si>
  <si>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</si>
  <si>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</si>
  <si>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</si>
  <si>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</si>
  <si>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</si>
  <si>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</si>
  <si>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</si>
  <si>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</si>
  <si>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</si>
  <si>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</si>
  <si>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</si>
  <si>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</si>
  <si>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</si>
  <si>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</si>
  <si>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</si>
  <si>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</si>
  <si>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</si>
  <si>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</si>
  <si>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</si>
  <si>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</si>
  <si>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</si>
  <si>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</si>
  <si>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</si>
  <si>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</si>
  <si>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</si>
  <si>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</si>
  <si>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</si>
  <si>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</si>
  <si>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</si>
  <si>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</si>
  <si>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</si>
  <si>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</si>
  <si>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</si>
  <si>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</si>
  <si>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</si>
  <si>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</si>
  <si>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</si>
  <si>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</si>
  <si>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</si>
  <si>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</si>
  <si>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</si>
  <si>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</si>
  <si>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</si>
  <si>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</si>
  <si>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</si>
  <si>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</si>
  <si>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</si>
  <si>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</si>
  <si>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</si>
  <si>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</si>
  <si>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</si>
  <si>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</si>
  <si>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</si>
  <si>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</si>
  <si>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</si>
  <si>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</si>
  <si>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</si>
  <si>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</si>
  <si>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</si>
  <si>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</si>
  <si>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</si>
  <si>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</si>
  <si>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</si>
  <si>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</si>
  <si>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</si>
  <si>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</si>
  <si>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</si>
  <si>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</si>
  <si>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</si>
  <si>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</si>
  <si>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</si>
  <si>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</si>
  <si>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</si>
  <si>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</si>
  <si>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</si>
  <si>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</si>
  <si>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</si>
  <si>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</si>
  <si>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</si>
  <si>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</si>
  <si>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</si>
  <si>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</si>
  <si>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</si>
  <si>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</si>
  <si>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</si>
  <si>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</si>
  <si>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</si>
  <si>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</si>
  <si>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</si>
  <si>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</si>
  <si>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</si>
  <si>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</si>
  <si>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</si>
  <si>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</si>
  <si>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</si>
  <si>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</si>
  <si>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</si>
  <si>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</si>
  <si>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</si>
  <si>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</si>
  <si>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</si>
  <si>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</si>
  <si>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</si>
  <si>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</si>
  <si>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</si>
  <si>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</si>
  <si>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</si>
  <si>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</si>
  <si>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</si>
  <si>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</si>
  <si>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</si>
  <si>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</si>
  <si>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</si>
  <si>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</si>
  <si>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</si>
  <si>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</si>
  <si>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</si>
  <si>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</si>
  <si>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</si>
  <si>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</si>
  <si>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</si>
  <si>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</si>
  <si>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</si>
  <si>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</si>
  <si>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</si>
  <si>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</si>
  <si>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</si>
  <si>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</si>
  <si>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</si>
  <si>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</si>
  <si>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</si>
  <si>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</si>
  <si>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</si>
  <si>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</si>
  <si>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</si>
  <si>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</si>
  <si>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</si>
  <si>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</si>
  <si>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</si>
  <si>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</si>
  <si>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</si>
  <si>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</si>
  <si>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</si>
  <si>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</si>
  <si>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</si>
  <si>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</si>
  <si>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</si>
  <si>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</si>
  <si>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</si>
  <si>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</si>
  <si>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</si>
  <si>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</si>
  <si>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</si>
  <si>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</si>
  <si>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</si>
  <si>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</si>
  <si>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</si>
  <si>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</si>
  <si>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</si>
  <si>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</si>
  <si>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</si>
  <si>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</si>
  <si>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</si>
  <si>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</si>
  <si>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</si>
  <si>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</si>
  <si>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</si>
  <si>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</si>
  <si>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</si>
  <si>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</si>
  <si>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</si>
  <si>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</si>
  <si>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</si>
  <si>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</si>
  <si>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</si>
  <si>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</si>
  <si>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</si>
  <si>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</si>
  <si>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</si>
  <si>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</si>
  <si>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</si>
  <si>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</si>
  <si>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</si>
  <si>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</si>
  <si>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</si>
  <si>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</si>
  <si>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</si>
  <si>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</si>
  <si>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</si>
  <si>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</si>
  <si>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</si>
  <si>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</si>
  <si>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</si>
  <si>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</si>
  <si>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</si>
  <si>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</si>
  <si>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</si>
  <si>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</si>
  <si>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</si>
  <si>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</si>
  <si>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</si>
  <si>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</si>
  <si>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</si>
  <si>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</si>
  <si>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</si>
  <si>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</si>
  <si>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</si>
  <si>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</si>
  <si>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</si>
  <si>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</si>
  <si>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</si>
  <si>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</si>
  <si>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</si>
  <si>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</si>
  <si>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</si>
  <si>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</si>
  <si>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</si>
  <si>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</si>
  <si>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</si>
  <si>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</si>
  <si>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</si>
  <si>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</si>
  <si>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</si>
  <si>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</si>
  <si>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</si>
  <si>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</si>
  <si>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</si>
  <si>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</si>
  <si>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</si>
  <si>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</si>
  <si>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</si>
  <si>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</si>
  <si>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</si>
  <si>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</si>
  <si>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</si>
  <si>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</si>
  <si>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</si>
  <si>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</si>
  <si>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</si>
  <si>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</si>
  <si>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</si>
  <si>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</si>
  <si>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</si>
  <si>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</si>
  <si>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</si>
  <si>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</si>
  <si>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</si>
  <si>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</si>
  <si>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</si>
  <si>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</si>
  <si>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</si>
  <si>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</si>
  <si>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</si>
  <si>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</si>
  <si>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</si>
  <si>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</si>
  <si>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</si>
  <si>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</si>
  <si>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</si>
  <si>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</si>
  <si>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</si>
  <si>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</si>
  <si>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</si>
  <si>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</si>
  <si>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</si>
  <si>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</si>
  <si>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</si>
  <si>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</si>
  <si>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</si>
  <si>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</si>
  <si>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</si>
  <si>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</si>
  <si>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</si>
  <si>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</si>
  <si>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</si>
  <si>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</si>
  <si>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</si>
  <si>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</si>
  <si>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</si>
  <si>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</si>
  <si>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</si>
  <si>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</si>
  <si>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</si>
  <si>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</si>
  <si>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</si>
  <si>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</si>
  <si>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</si>
  <si>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</si>
  <si>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</si>
  <si>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</si>
  <si>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</si>
  <si>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</si>
  <si>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</si>
  <si>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</si>
  <si>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</si>
  <si>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</si>
  <si>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</si>
  <si>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</si>
  <si>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</si>
  <si>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</si>
  <si>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</si>
  <si>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</si>
  <si>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</si>
  <si>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</si>
  <si>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</si>
  <si>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</si>
  <si>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</si>
  <si>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</si>
  <si>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</si>
  <si>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</si>
  <si>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</si>
  <si>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</si>
  <si>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</si>
  <si>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</si>
  <si>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</si>
  <si>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</si>
  <si>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</si>
  <si>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</si>
  <si>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</si>
  <si>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</si>
  <si>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</si>
  <si>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</si>
  <si>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</si>
  <si>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</si>
  <si>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</si>
  <si>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</si>
  <si>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</si>
  <si>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</si>
  <si>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</si>
  <si>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</si>
  <si>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</si>
  <si>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</si>
  <si>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</si>
  <si>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</si>
  <si>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</si>
  <si>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</si>
  <si>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</si>
  <si>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</si>
  <si>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</si>
  <si>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</si>
  <si>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</si>
  <si>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</si>
  <si>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</si>
  <si>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</si>
  <si>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</si>
  <si>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</si>
  <si>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</si>
  <si>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</si>
  <si>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</si>
  <si>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</si>
  <si>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</si>
  <si>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</si>
  <si>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</si>
  <si>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</si>
  <si>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</si>
  <si>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</si>
  <si>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</si>
  <si>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</si>
  <si>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</si>
  <si>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</si>
  <si>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</si>
  <si>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</si>
  <si>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</si>
  <si>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</si>
  <si>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</si>
  <si>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</si>
  <si>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</si>
  <si>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</si>
  <si>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</si>
  <si>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</si>
  <si>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</si>
  <si>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</si>
  <si>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</si>
  <si>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</si>
  <si>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</si>
  <si>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</si>
  <si>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</si>
  <si>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</si>
  <si>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</si>
  <si>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</si>
  <si>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</si>
  <si>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</si>
  <si>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</si>
  <si>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</si>
  <si>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</si>
  <si>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</si>
  <si>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</si>
  <si>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</si>
  <si>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</si>
  <si>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</si>
  <si>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</si>
  <si>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</si>
  <si>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</si>
  <si>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</si>
  <si>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</si>
  <si>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</si>
  <si>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</si>
  <si>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</si>
  <si>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</si>
  <si>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</si>
  <si>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</si>
  <si>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</si>
  <si>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</si>
  <si>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</si>
  <si>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</si>
  <si>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</si>
  <si>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</si>
  <si>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</si>
  <si>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</si>
  <si>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</si>
  <si>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</si>
  <si>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</si>
  <si>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</si>
  <si>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</si>
  <si>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</si>
  <si>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</si>
  <si>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</si>
  <si>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</si>
  <si>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</si>
  <si>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</si>
  <si>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</si>
  <si>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</si>
  <si>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</si>
  <si>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</si>
  <si>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</si>
  <si>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</si>
  <si>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</si>
  <si>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</si>
  <si>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</si>
  <si>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</si>
  <si>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</si>
  <si>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</si>
  <si>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</si>
  <si>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</si>
  <si>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</si>
  <si>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</si>
  <si>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</si>
  <si>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</si>
  <si>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</si>
  <si>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</si>
  <si>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</si>
  <si>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</si>
  <si>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</si>
  <si>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</si>
  <si>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</si>
  <si>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</si>
  <si>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</si>
  <si>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</si>
  <si>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</si>
  <si>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</si>
  <si>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</si>
  <si>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</si>
  <si>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</si>
  <si>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</si>
  <si>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</si>
  <si>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</si>
  <si>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</si>
  <si>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</si>
  <si>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</si>
  <si>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</si>
  <si>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</si>
  <si>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</si>
  <si>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</si>
  <si>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</si>
  <si>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</si>
  <si>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</si>
  <si>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</si>
  <si>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</si>
  <si>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</si>
  <si>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</si>
  <si>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</si>
  <si>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</si>
  <si>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</si>
  <si>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</si>
  <si>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</si>
  <si>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</si>
  <si>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</si>
  <si>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</si>
  <si>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</si>
  <si>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</si>
  <si>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</si>
  <si>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</si>
  <si>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</si>
  <si>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</si>
  <si>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</si>
  <si>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</si>
  <si>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</si>
  <si>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</si>
  <si>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</si>
  <si>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</si>
  <si>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</si>
  <si>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</si>
  <si>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</si>
  <si>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</si>
  <si>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</si>
  <si>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</si>
  <si>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</si>
  <si>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</si>
  <si>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</si>
  <si>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</si>
  <si>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</si>
  <si>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</si>
  <si>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</si>
  <si>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</si>
  <si>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</si>
  <si>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</si>
  <si>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</si>
  <si>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</si>
  <si>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</si>
  <si>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</si>
  <si>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</si>
  <si>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</si>
  <si>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</si>
  <si>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</si>
  <si>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</si>
  <si>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</si>
  <si>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</si>
  <si>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</si>
  <si>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</si>
  <si>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</si>
  <si>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</si>
  <si>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</si>
  <si>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</si>
  <si>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</si>
  <si>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</si>
  <si>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</si>
  <si>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</si>
  <si>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</si>
  <si>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</si>
  <si>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</si>
  <si>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</si>
  <si>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</si>
  <si>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</si>
  <si>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</si>
  <si>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</si>
  <si>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</si>
  <si>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</si>
  <si>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</si>
  <si>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</si>
  <si>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</si>
  <si>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</si>
  <si>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</si>
  <si>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</si>
  <si>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</si>
  <si>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</si>
  <si>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</si>
  <si>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</si>
  <si>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</si>
  <si>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</si>
  <si>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</si>
  <si>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</si>
  <si>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</si>
  <si>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</si>
  <si>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</si>
  <si>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</si>
  <si>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</si>
  <si>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</si>
  <si>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</si>
  <si>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</si>
  <si>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</si>
  <si>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</si>
  <si>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</si>
  <si>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</si>
  <si>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</si>
  <si>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</si>
  <si>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</si>
  <si>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</si>
  <si>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</si>
  <si>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</si>
  <si>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</si>
  <si>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</si>
  <si>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</si>
  <si>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</si>
  <si>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</si>
  <si>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</si>
  <si>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</si>
  <si>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</si>
  <si>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</si>
  <si>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</si>
  <si>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</si>
  <si>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</si>
  <si>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</si>
  <si>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</si>
  <si>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</si>
  <si>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</si>
  <si>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</si>
  <si>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</si>
  <si>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</si>
  <si>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</si>
  <si>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</si>
  <si>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</si>
  <si>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</si>
  <si>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</si>
  <si>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</si>
  <si>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</si>
  <si>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</si>
  <si>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</si>
  <si>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</si>
  <si>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</si>
  <si>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</si>
  <si>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</si>
  <si>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</si>
  <si>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</si>
  <si>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</si>
  <si>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</si>
  <si>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</si>
  <si>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</si>
  <si>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</si>
  <si>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</si>
  <si>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</si>
  <si>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</si>
  <si>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</si>
  <si>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</si>
  <si>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</si>
  <si>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</si>
  <si>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</si>
  <si>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</si>
  <si>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</si>
  <si>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</si>
  <si>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</si>
  <si>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</si>
  <si>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</si>
  <si>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</si>
  <si>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</si>
  <si>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</si>
  <si>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</si>
  <si>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</si>
  <si>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</si>
  <si>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</si>
  <si>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</si>
  <si>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</si>
  <si>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</si>
  <si>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</si>
  <si>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</si>
  <si>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</si>
  <si>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</si>
  <si>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</si>
  <si>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</si>
  <si>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</si>
  <si>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</si>
  <si>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</si>
  <si>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</si>
  <si>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</si>
  <si>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</si>
  <si>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</si>
  <si>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</si>
  <si>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</si>
  <si>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</si>
  <si>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</si>
  <si>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</si>
  <si>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</si>
  <si>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</si>
  <si>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</si>
  <si>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</si>
  <si>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</si>
  <si>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</si>
  <si>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</si>
  <si>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</si>
  <si>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</si>
  <si>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</si>
  <si>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</si>
  <si>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</si>
  <si>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</si>
  <si>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</si>
  <si>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</si>
  <si>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</si>
  <si>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</si>
  <si>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</si>
  <si>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</si>
  <si>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</si>
  <si>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</si>
  <si>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</si>
  <si>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</si>
  <si>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</si>
  <si>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</si>
  <si>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</si>
  <si>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</si>
  <si>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</si>
  <si>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</si>
  <si>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</si>
  <si>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</si>
  <si>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</si>
  <si>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</si>
  <si>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</si>
  <si>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</si>
  <si>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</si>
  <si>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</si>
  <si>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</si>
  <si>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</si>
  <si>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</si>
  <si>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</si>
  <si>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</si>
  <si>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</si>
  <si>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</si>
  <si>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</si>
  <si>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</si>
  <si>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</si>
  <si>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</si>
  <si>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</si>
  <si>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</si>
  <si>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</si>
  <si>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</si>
  <si>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</si>
  <si>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</si>
  <si>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</si>
  <si>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</si>
  <si>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</si>
  <si>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</si>
  <si>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</si>
  <si>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</si>
  <si>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</si>
  <si>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</si>
  <si>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</si>
  <si>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</si>
  <si>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</si>
  <si>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</si>
  <si>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</si>
  <si>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</si>
  <si>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</si>
  <si>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</si>
  <si>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</si>
  <si>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</si>
  <si>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</si>
  <si>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</si>
  <si>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</si>
  <si>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</si>
  <si>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</si>
  <si>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</si>
  <si>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</si>
  <si>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</si>
  <si>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</si>
  <si>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</si>
  <si>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</si>
  <si>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</si>
  <si>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</si>
  <si>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</si>
  <si>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</si>
  <si>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</si>
  <si>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</si>
  <si>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</si>
  <si>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</si>
  <si>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</si>
  <si>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</si>
  <si>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</si>
  <si>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</si>
  <si>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</si>
  <si>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</si>
  <si>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</si>
  <si>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</si>
  <si>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</si>
  <si>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</si>
  <si>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</si>
  <si>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</si>
  <si>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</si>
  <si>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</si>
  <si>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</si>
  <si>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</si>
  <si>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</si>
  <si>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</si>
  <si>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</si>
  <si>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</si>
  <si>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</si>
  <si>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</si>
  <si>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</si>
  <si>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</si>
  <si>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</si>
  <si>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</si>
  <si>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</si>
  <si>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</si>
  <si>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</si>
  <si>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</si>
  <si>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</si>
  <si>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</si>
  <si>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</si>
  <si>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</si>
  <si>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</si>
  <si>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</si>
  <si>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</si>
  <si>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</si>
  <si>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</si>
  <si>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</si>
  <si>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</si>
  <si>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</si>
  <si>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</si>
  <si>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</si>
  <si>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</si>
  <si>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</si>
  <si>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</si>
  <si>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</si>
  <si>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</si>
  <si>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</si>
  <si>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</si>
  <si>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</si>
  <si>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</si>
  <si>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</si>
  <si>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</si>
  <si>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</si>
  <si>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</si>
  <si>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</si>
  <si>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</si>
  <si>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</si>
  <si>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</si>
  <si>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</si>
  <si>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</si>
  <si>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</si>
  <si>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</si>
  <si>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</si>
  <si>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</si>
  <si>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</si>
  <si>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</si>
  <si>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</si>
  <si>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</si>
  <si>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</si>
  <si>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</si>
  <si>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</si>
  <si>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</si>
  <si>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</si>
  <si>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</si>
  <si>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</si>
  <si>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</si>
  <si>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</si>
  <si>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</si>
  <si>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</si>
  <si>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</si>
  <si>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</si>
  <si>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</si>
  <si>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</si>
  <si>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</si>
  <si>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</si>
  <si>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</si>
  <si>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</si>
  <si>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</si>
  <si>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</si>
  <si>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</si>
  <si>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</si>
  <si>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</si>
  <si>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</si>
  <si>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</si>
  <si>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</si>
  <si>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</si>
  <si>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</si>
  <si>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</si>
  <si>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</si>
  <si>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</si>
  <si>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</si>
  <si>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</si>
  <si>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</si>
  <si>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</si>
  <si>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</si>
  <si>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</si>
  <si>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</si>
  <si>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</si>
  <si>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</si>
  <si>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</si>
  <si>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</si>
  <si>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</si>
  <si>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</si>
  <si>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</si>
  <si>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</si>
  <si>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</si>
  <si>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</si>
  <si>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</si>
  <si>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</si>
  <si>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</si>
  <si>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</si>
  <si>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</si>
  <si>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</si>
  <si>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</si>
  <si>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</si>
  <si>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</si>
  <si>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</si>
  <si>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</si>
  <si>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</si>
  <si>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</si>
  <si>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</si>
  <si>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</si>
  <si>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</si>
  <si>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</si>
  <si>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</si>
  <si>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</si>
  <si>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</si>
  <si>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</si>
  <si>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</si>
  <si>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</si>
  <si>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</si>
  <si>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</si>
  <si>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</si>
  <si>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</si>
  <si>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</si>
  <si>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</si>
  <si>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</si>
  <si>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</si>
  <si>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</si>
  <si>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</si>
  <si>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</si>
  <si>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</si>
  <si>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</si>
  <si>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</si>
  <si>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</si>
  <si>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</si>
  <si>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</si>
  <si>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</si>
  <si>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</si>
  <si>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</si>
  <si>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</si>
  <si>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</si>
  <si>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</si>
  <si>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</si>
  <si>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</si>
  <si>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</si>
  <si>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</si>
  <si>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</si>
  <si>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</si>
  <si>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</si>
  <si>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</si>
  <si>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</si>
  <si>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</si>
  <si>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</si>
  <si>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</si>
  <si>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</si>
  <si>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</si>
  <si>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</si>
  <si>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</si>
  <si>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</si>
  <si>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</si>
  <si>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</si>
  <si>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</si>
  <si>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</si>
  <si>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</si>
  <si>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</si>
  <si>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</si>
  <si>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</si>
  <si>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</si>
  <si>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</si>
  <si>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</si>
  <si>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</si>
  <si>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</si>
  <si>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</si>
  <si>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</si>
  <si>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</si>
  <si>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</si>
  <si>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</si>
  <si>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</si>
  <si>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</si>
  <si>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</si>
  <si>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</si>
  <si>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</si>
  <si>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</si>
  <si>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</si>
  <si>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</si>
  <si>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</si>
  <si>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</si>
  <si>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</si>
  <si>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</si>
  <si>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</si>
  <si>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</si>
  <si>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</si>
  <si>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</si>
  <si>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</si>
  <si>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</si>
  <si>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</si>
  <si>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</si>
  <si>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</si>
  <si>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</si>
  <si>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</si>
  <si>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</si>
  <si>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</si>
  <si>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</si>
  <si>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</si>
  <si>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</si>
  <si>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</si>
  <si>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</si>
  <si>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</si>
  <si>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</si>
  <si>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</si>
  <si>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</si>
  <si>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</si>
  <si>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</si>
  <si>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</si>
  <si>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</si>
  <si>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</si>
  <si>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</si>
  <si>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</si>
  <si>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</si>
  <si>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</si>
  <si>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</si>
  <si>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</si>
  <si>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</si>
  <si>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</si>
  <si>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</si>
  <si>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</si>
  <si>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</si>
  <si>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</si>
  <si>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</si>
  <si>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</si>
  <si>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</si>
  <si>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</si>
  <si>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</si>
  <si>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</si>
  <si>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</si>
  <si>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</si>
  <si>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</si>
  <si>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</si>
  <si>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</si>
  <si>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</si>
  <si>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</si>
  <si>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</si>
  <si>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</si>
  <si>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</si>
  <si>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</si>
  <si>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</si>
  <si>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</si>
  <si>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</si>
  <si>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</si>
  <si>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</si>
  <si>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</si>
  <si>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</si>
  <si>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</si>
  <si>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</si>
  <si>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</si>
  <si>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</si>
  <si>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</si>
  <si>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</si>
  <si>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</si>
  <si>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</si>
  <si>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</si>
  <si>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</si>
  <si>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</si>
  <si>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</si>
  <si>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</si>
  <si>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</si>
  <si>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</si>
  <si>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</si>
  <si>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</si>
  <si>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</si>
  <si>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</si>
  <si>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</si>
  <si>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</si>
  <si>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</si>
  <si>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</si>
  <si>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</si>
  <si>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</si>
  <si>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</si>
  <si>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</si>
  <si>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</si>
  <si>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</si>
  <si>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</si>
  <si>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</si>
  <si>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</si>
  <si>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</si>
  <si>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</si>
  <si>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</si>
  <si>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</si>
  <si>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</si>
  <si>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</si>
  <si>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</si>
  <si>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</si>
  <si>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</si>
  <si>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</si>
  <si>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</si>
  <si>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</si>
  <si>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</si>
  <si>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</si>
  <si>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</si>
  <si>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</si>
  <si>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</si>
  <si>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</si>
  <si>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</si>
  <si>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</si>
  <si>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</si>
  <si>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</si>
  <si>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</si>
  <si>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</si>
  <si>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</si>
  <si>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</si>
  <si>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</si>
  <si>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</si>
  <si>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</si>
  <si>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</si>
  <si>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</si>
  <si>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</si>
  <si>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</si>
  <si>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</si>
  <si>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</si>
  <si>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</si>
  <si>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</si>
  <si>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</si>
  <si>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</si>
  <si>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</si>
  <si>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</si>
  <si>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</si>
  <si>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</si>
  <si>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</si>
  <si>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</si>
  <si>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</si>
  <si>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</si>
  <si>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</si>
  <si>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</si>
  <si>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</si>
  <si>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</si>
  <si>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</si>
  <si>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</si>
  <si>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</si>
  <si>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</si>
  <si>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</si>
  <si>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</si>
  <si>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</si>
  <si>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</si>
  <si>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</si>
  <si>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</si>
  <si>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</si>
  <si>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</si>
  <si>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</si>
  <si>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</si>
  <si>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</si>
  <si>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</si>
  <si>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</si>
  <si>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</si>
  <si>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</si>
  <si>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</si>
  <si>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</si>
  <si>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</si>
  <si>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</si>
  <si>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</si>
  <si>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</si>
  <si>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</si>
  <si>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</si>
  <si>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</si>
  <si>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</si>
  <si>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</si>
  <si>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</si>
  <si>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</si>
  <si>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</si>
  <si>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</si>
  <si>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</si>
  <si>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</si>
  <si>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</si>
  <si>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</si>
  <si>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</si>
  <si>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</si>
  <si>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</si>
  <si>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</si>
  <si>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</si>
  <si>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</si>
  <si>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</si>
  <si>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</si>
  <si>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</si>
  <si>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</si>
  <si>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</si>
  <si>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</si>
  <si>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</si>
  <si>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</si>
  <si>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</si>
  <si>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</si>
  <si>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</si>
  <si>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</si>
  <si>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</si>
  <si>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</si>
  <si>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</si>
  <si>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</si>
  <si>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</si>
  <si>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</si>
  <si>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</si>
  <si>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</si>
  <si>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</si>
  <si>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</si>
  <si>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</si>
  <si>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</si>
  <si>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</si>
  <si>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</si>
  <si>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</si>
  <si>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</si>
  <si>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</si>
  <si>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</si>
  <si>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</si>
  <si>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</si>
  <si>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</si>
  <si>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</si>
  <si>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</si>
  <si>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</si>
  <si>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</si>
  <si>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</si>
  <si>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</si>
  <si>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</si>
  <si>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</si>
  <si>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</si>
  <si>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</si>
  <si>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</si>
  <si>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</si>
  <si>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</si>
  <si>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</si>
  <si>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</si>
  <si>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</si>
  <si>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</si>
  <si>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</si>
  <si>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</si>
  <si>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</si>
  <si>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</si>
  <si>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</si>
  <si>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</si>
  <si>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</si>
  <si>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</si>
  <si>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</si>
  <si>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</si>
  <si>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</si>
  <si>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</si>
  <si>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</si>
  <si>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</si>
  <si>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</si>
  <si>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</si>
  <si>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</si>
  <si>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</si>
  <si>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</si>
  <si>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</si>
  <si>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</si>
  <si>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</si>
  <si>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</si>
  <si>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</si>
  <si>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</si>
  <si>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</si>
  <si>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</si>
  <si>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</si>
  <si>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</si>
  <si>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</si>
  <si>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</si>
  <si>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</si>
  <si>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</si>
  <si>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</si>
  <si>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</si>
  <si>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</si>
  <si>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</si>
  <si>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</si>
  <si>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</si>
  <si>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</si>
  <si>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</si>
  <si>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</si>
  <si>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</si>
  <si>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</si>
  <si>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</si>
  <si>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</si>
  <si>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</si>
  <si>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</si>
  <si>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</si>
  <si>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</si>
  <si>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</si>
  <si>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</si>
  <si>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</si>
  <si>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</si>
  <si>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</si>
  <si>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</si>
  <si>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</si>
  <si>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</si>
  <si>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</si>
  <si>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</si>
  <si>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</si>
  <si>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</si>
  <si>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</si>
  <si>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</si>
  <si>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</si>
  <si>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</si>
  <si>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</si>
  <si>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</si>
  <si>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</si>
  <si>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</si>
  <si>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</si>
  <si>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</si>
  <si>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</si>
  <si>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</si>
  <si>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</si>
  <si>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</si>
  <si>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</si>
  <si>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</si>
  <si>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</si>
  <si>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</si>
  <si>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</si>
  <si>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</si>
  <si>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</si>
  <si>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</si>
  <si>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</si>
  <si>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</si>
  <si>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</si>
  <si>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</si>
  <si>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</si>
  <si>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</si>
  <si>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</si>
  <si>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</si>
  <si>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</si>
  <si>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</si>
  <si>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</si>
  <si>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</si>
  <si>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</si>
  <si>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</si>
  <si>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</si>
  <si>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</si>
  <si>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</si>
  <si>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</si>
  <si>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</si>
  <si>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</si>
  <si>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</si>
  <si>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</si>
  <si>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</si>
  <si>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</si>
  <si>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</si>
  <si>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</si>
  <si>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</si>
  <si>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</si>
  <si>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</si>
  <si>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</si>
  <si>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</si>
  <si>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</si>
  <si>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</si>
  <si>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</si>
  <si>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</si>
  <si>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</si>
  <si>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</si>
  <si>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</si>
  <si>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</si>
  <si>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</si>
  <si>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</si>
  <si>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</si>
  <si>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</si>
  <si>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</si>
  <si>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</si>
  <si>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</si>
  <si>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</si>
  <si>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</si>
  <si>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</si>
  <si>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</si>
  <si>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</si>
  <si>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</si>
  <si>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</si>
  <si>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</si>
  <si>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</si>
  <si>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</si>
  <si>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</si>
  <si>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</si>
  <si>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</si>
  <si>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</si>
  <si>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</si>
  <si>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</si>
  <si>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</si>
  <si>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</si>
  <si>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</si>
  <si>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</si>
  <si>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</si>
  <si>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</si>
  <si>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</si>
  <si>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</si>
  <si>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</si>
  <si>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</si>
  <si>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</si>
  <si>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</si>
  <si>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</si>
  <si>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</si>
  <si>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</si>
  <si>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</si>
  <si>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</si>
  <si>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</si>
  <si>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</si>
  <si>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</si>
  <si>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</si>
  <si>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</si>
  <si>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</si>
  <si>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</si>
  <si>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</si>
  <si>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</si>
  <si>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</si>
  <si>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</si>
  <si>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</si>
  <si>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</si>
  <si>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</si>
  <si>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</si>
  <si>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</si>
  <si>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</si>
  <si>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</si>
  <si>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</si>
  <si>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</si>
  <si>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</si>
  <si>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</si>
  <si>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</si>
  <si>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</si>
  <si>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</si>
  <si>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</si>
  <si>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</si>
  <si>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</si>
  <si>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</si>
  <si>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</si>
  <si>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</si>
  <si>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</si>
  <si>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</si>
  <si>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</si>
  <si>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</si>
  <si>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</si>
  <si>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</si>
  <si>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</si>
  <si>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</si>
  <si>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</si>
  <si>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</si>
  <si>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</si>
  <si>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</si>
  <si>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</si>
  <si>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</si>
  <si>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</si>
  <si>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</si>
  <si>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</si>
  <si>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</si>
  <si>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</si>
  <si>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</si>
  <si>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</si>
  <si>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</si>
  <si>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</si>
  <si>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</si>
  <si>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</si>
  <si>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</si>
  <si>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</si>
  <si>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</si>
  <si>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</si>
  <si>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</si>
  <si>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</si>
  <si>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</si>
  <si>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</si>
  <si>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</si>
  <si>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</si>
  <si>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</si>
  <si>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</si>
  <si>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</si>
  <si>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</si>
  <si>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</si>
  <si>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</si>
  <si>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</si>
  <si>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</si>
  <si>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</si>
  <si>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</si>
  <si>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</si>
  <si>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</si>
  <si>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</si>
  <si>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</si>
  <si>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</si>
  <si>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</si>
  <si>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</si>
  <si>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</si>
  <si>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</si>
  <si>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</si>
  <si>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</si>
  <si>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</si>
  <si>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</si>
  <si>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</si>
  <si>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</si>
  <si>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</si>
  <si>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</si>
  <si>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</si>
  <si>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</si>
  <si>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</si>
  <si>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</si>
  <si>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</si>
  <si>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</si>
  <si>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</si>
  <si>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</si>
  <si>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</si>
  <si>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</si>
  <si>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</si>
  <si>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</si>
  <si>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</si>
  <si>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</si>
  <si>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</si>
  <si>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</si>
  <si>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</si>
  <si>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</si>
  <si>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</si>
  <si>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</si>
  <si>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</si>
  <si>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</si>
  <si>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</si>
  <si>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</si>
  <si>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</si>
  <si>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</si>
  <si>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</si>
  <si>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</si>
  <si>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</si>
  <si>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</si>
  <si>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</si>
  <si>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</si>
  <si>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</si>
  <si>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</si>
  <si>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</si>
  <si>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</si>
  <si>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</si>
  <si>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</si>
  <si>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</si>
  <si>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</si>
  <si>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</si>
  <si>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</si>
  <si>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</si>
  <si>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</si>
  <si>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</si>
  <si>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</si>
  <si>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</si>
  <si>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</si>
  <si>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</si>
  <si>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</si>
  <si>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</si>
  <si>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</si>
  <si>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</si>
  <si>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</si>
  <si>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</si>
  <si>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</si>
  <si>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</si>
  <si>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</si>
  <si>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</si>
  <si>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</si>
  <si>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</si>
  <si>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</si>
  <si>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</si>
  <si>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</si>
  <si>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</si>
  <si>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</si>
  <si>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</si>
  <si>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</si>
  <si>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</si>
  <si>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</si>
  <si>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</si>
  <si>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</si>
  <si>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</si>
  <si>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</si>
  <si>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</si>
  <si>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</si>
  <si>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</si>
  <si>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</si>
  <si>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</si>
  <si>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</si>
  <si>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</si>
  <si>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</si>
  <si>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</si>
  <si>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</si>
  <si>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</si>
  <si>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</si>
  <si>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</si>
  <si>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</si>
  <si>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</si>
  <si>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</si>
  <si>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</si>
  <si>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</si>
  <si>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</si>
  <si>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</si>
  <si>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</si>
  <si>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</si>
  <si>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</si>
  <si>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</si>
  <si>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</si>
  <si>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</si>
  <si>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</si>
  <si>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</si>
  <si>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</si>
  <si>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</si>
  <si>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</si>
  <si>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</si>
  <si>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</si>
  <si>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</si>
  <si>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</si>
  <si>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</si>
  <si>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</si>
  <si>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</si>
  <si>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</si>
  <si>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</si>
  <si>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</si>
  <si>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</si>
  <si>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</si>
  <si>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</si>
  <si>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</si>
  <si>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</si>
  <si>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</si>
  <si>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</si>
  <si>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</si>
  <si>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</si>
  <si>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</si>
  <si>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</si>
  <si>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</si>
  <si>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</si>
  <si>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</si>
  <si>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</si>
  <si>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</si>
  <si>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</si>
  <si>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</si>
  <si>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</si>
  <si>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</si>
  <si>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</si>
  <si>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</si>
  <si>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</si>
  <si>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</si>
  <si>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</si>
  <si>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</si>
  <si>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</si>
  <si>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</si>
  <si>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</si>
  <si>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</si>
  <si>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</si>
  <si>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</si>
  <si>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</si>
  <si>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</si>
  <si>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</si>
  <si>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</si>
  <si>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</si>
  <si>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</si>
  <si>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</si>
  <si>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</si>
  <si>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</si>
  <si>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</si>
  <si>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</si>
  <si>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</si>
  <si>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</si>
  <si>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</si>
  <si>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</si>
  <si>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</si>
  <si>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</si>
  <si>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</si>
  <si>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</si>
  <si>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</si>
  <si>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</si>
  <si>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</si>
  <si>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</si>
  <si>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</si>
  <si>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</si>
  <si>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</si>
  <si>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</si>
  <si>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</si>
  <si>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</si>
  <si>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</si>
  <si>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</si>
  <si>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</si>
  <si>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</si>
  <si>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</si>
  <si>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</si>
  <si>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</si>
  <si>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</si>
  <si>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</si>
  <si>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</si>
  <si>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</si>
  <si>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</si>
  <si>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</si>
  <si>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</si>
  <si>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</si>
  <si>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</si>
  <si>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</si>
  <si>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</si>
  <si>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</si>
  <si>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</si>
  <si>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</si>
  <si>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</si>
  <si>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</si>
  <si>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</si>
  <si>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</si>
  <si>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</si>
  <si>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</si>
  <si>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</si>
  <si>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</si>
  <si>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</si>
  <si>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</si>
  <si>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</si>
  <si>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</si>
  <si>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</si>
  <si>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</si>
  <si>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</si>
  <si>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</si>
  <si>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</si>
  <si>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</si>
  <si>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</si>
  <si>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</si>
  <si>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</si>
  <si>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</si>
  <si>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</si>
  <si>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</si>
  <si>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</si>
  <si>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</si>
  <si>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</si>
  <si>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</si>
  <si>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</si>
  <si>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</si>
  <si>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</si>
  <si>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</si>
  <si>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</si>
  <si>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</si>
  <si>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</si>
  <si>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</si>
  <si>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</si>
  <si>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</si>
  <si>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</si>
  <si>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</si>
  <si>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</si>
  <si>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</si>
  <si>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</si>
  <si>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</si>
  <si>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</si>
  <si>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</si>
  <si>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</si>
  <si>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</si>
  <si>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</si>
  <si>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</si>
  <si>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</si>
  <si>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</si>
  <si>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</si>
  <si>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</si>
  <si>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</si>
  <si>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</si>
  <si>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</si>
  <si>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</si>
  <si>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</si>
  <si>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</si>
  <si>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</si>
  <si>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</si>
  <si>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</si>
  <si>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</si>
  <si>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</si>
  <si>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</si>
  <si>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</si>
  <si>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</si>
  <si>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</si>
  <si>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</si>
  <si>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</si>
  <si>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</si>
  <si>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</si>
  <si>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</si>
  <si>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</si>
  <si>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</si>
  <si>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</si>
  <si>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</si>
  <si>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</si>
  <si>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</si>
  <si>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</si>
  <si>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</si>
  <si>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</si>
  <si>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</si>
  <si>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</si>
  <si>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</si>
  <si>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</si>
  <si>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</si>
  <si>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</si>
  <si>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</si>
  <si>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</si>
  <si>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</si>
  <si>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</si>
  <si>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</si>
  <si>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</si>
  <si>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</si>
  <si>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</si>
  <si>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</si>
  <si>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</si>
  <si>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</si>
  <si>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</si>
  <si>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</si>
  <si>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</si>
  <si>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</si>
  <si>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</si>
  <si>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</si>
  <si>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</si>
  <si>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</si>
  <si>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</si>
  <si>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</si>
  <si>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</si>
  <si>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</si>
  <si>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</si>
  <si>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</si>
  <si>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</si>
  <si>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</si>
  <si>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</si>
  <si>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</si>
  <si>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</si>
  <si>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</si>
  <si>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</si>
  <si>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</si>
  <si>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</si>
  <si>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</si>
  <si>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</si>
  <si>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</si>
  <si>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</si>
  <si>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</si>
  <si>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</si>
  <si>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</si>
  <si>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</si>
  <si>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</si>
  <si>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</si>
  <si>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</si>
  <si>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</si>
  <si>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</si>
  <si>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</si>
  <si>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</si>
  <si>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</si>
  <si>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</si>
  <si>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</si>
  <si>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</si>
  <si>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</si>
  <si>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</si>
  <si>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</si>
  <si>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</si>
  <si>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</si>
  <si>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</si>
  <si>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</si>
  <si>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</si>
  <si>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</si>
  <si>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</si>
  <si>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</si>
  <si>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</si>
  <si>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</si>
  <si>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</si>
  <si>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</si>
  <si>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</si>
  <si>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</si>
  <si>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</si>
  <si>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</si>
  <si>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</si>
  <si>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</si>
  <si>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</si>
  <si>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</si>
  <si>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</si>
  <si>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</si>
  <si>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</si>
  <si>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</si>
  <si>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</si>
  <si>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</si>
  <si>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</si>
  <si>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</si>
  <si>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</si>
  <si>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</si>
  <si>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</si>
  <si>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</si>
  <si>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</si>
  <si>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</si>
  <si>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</si>
  <si>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</si>
  <si>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</si>
  <si>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</si>
  <si>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</si>
  <si>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</si>
  <si>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</si>
  <si>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</si>
  <si>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</si>
  <si>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</si>
  <si>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</si>
  <si>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</si>
  <si>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</si>
  <si>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</si>
  <si>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</si>
  <si>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</si>
  <si>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</si>
  <si>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</si>
  <si>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</si>
  <si>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</si>
  <si>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</si>
  <si>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</si>
  <si>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</si>
  <si>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</si>
  <si>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</si>
  <si>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</si>
  <si>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</si>
  <si>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</si>
  <si>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</si>
  <si>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</si>
  <si>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</si>
  <si>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</si>
  <si>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</si>
  <si>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</si>
  <si>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</si>
  <si>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</si>
  <si>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</si>
  <si>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</si>
  <si>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</si>
  <si>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</si>
  <si>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</si>
  <si>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</si>
  <si>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</si>
  <si>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</si>
  <si>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</si>
  <si>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</si>
  <si>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</si>
  <si>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</si>
  <si>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</si>
  <si>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</si>
  <si>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</si>
  <si>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</si>
  <si>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</si>
  <si>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</si>
  <si>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</si>
  <si>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</si>
  <si>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</si>
  <si>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</si>
  <si>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</si>
  <si>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</si>
  <si>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</si>
  <si>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</si>
  <si>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</si>
  <si>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</si>
  <si>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</si>
  <si>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</si>
  <si>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</si>
  <si>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</si>
  <si>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</si>
  <si>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</si>
  <si>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</si>
  <si>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</si>
  <si>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</si>
  <si>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</si>
  <si>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</si>
  <si>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</si>
  <si>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</si>
  <si>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</si>
  <si>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</si>
  <si>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</si>
  <si>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</si>
  <si>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</si>
  <si>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</si>
  <si>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</si>
  <si>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</si>
  <si>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</si>
  <si>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</si>
  <si>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</si>
  <si>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</si>
  <si>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</si>
  <si>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</si>
  <si>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</si>
  <si>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</si>
  <si>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</si>
  <si>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</si>
  <si>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</si>
  <si>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</si>
  <si>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</si>
  <si>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</si>
  <si>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</si>
  <si>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</si>
  <si>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</si>
  <si>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</si>
  <si>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</si>
  <si>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</si>
  <si>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</si>
  <si>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</si>
  <si>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</si>
  <si>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</si>
  <si>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</si>
  <si>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</si>
  <si>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</si>
  <si>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</si>
  <si>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</si>
  <si>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</si>
  <si>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</si>
  <si>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</si>
  <si>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</si>
  <si>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</si>
  <si>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</si>
  <si>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</si>
  <si>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</si>
  <si>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</si>
  <si>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</si>
  <si>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</si>
  <si>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</si>
  <si>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</si>
  <si>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</si>
  <si>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</si>
  <si>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</si>
  <si>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</si>
  <si>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</si>
  <si>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</si>
  <si>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</si>
  <si>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</si>
  <si>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</si>
  <si>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</si>
  <si>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</si>
  <si>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</si>
  <si>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</si>
  <si>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</si>
  <si>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</si>
  <si>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</si>
  <si>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</si>
  <si>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</si>
  <si>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</si>
  <si>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</si>
  <si>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</si>
  <si>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</si>
  <si>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</si>
  <si>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</si>
  <si>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</si>
  <si>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</si>
  <si>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</si>
  <si>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</si>
  <si>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</si>
  <si>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</si>
  <si>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</si>
  <si>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</si>
  <si>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</si>
  <si>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</si>
  <si>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</si>
  <si>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</si>
  <si>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</si>
  <si>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</si>
  <si>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</si>
  <si>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</si>
  <si>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</si>
  <si>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</si>
  <si>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</si>
  <si>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</si>
  <si>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</si>
  <si>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</si>
  <si>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</si>
  <si>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</si>
  <si>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</si>
  <si>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</si>
  <si>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</si>
  <si>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</si>
  <si>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</si>
  <si>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</si>
  <si>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</si>
  <si>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</si>
  <si>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</si>
  <si>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</si>
  <si>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</si>
  <si>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</si>
  <si>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</si>
  <si>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</si>
  <si>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</si>
  <si>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</si>
  <si>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</si>
  <si>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</si>
  <si>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</si>
  <si>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</si>
  <si>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</si>
  <si>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</si>
  <si>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</si>
  <si>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</si>
  <si>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</si>
  <si>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</si>
  <si>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</si>
  <si>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</si>
  <si>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</si>
  <si>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</si>
  <si>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</si>
  <si>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</si>
  <si>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</si>
  <si>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</si>
  <si>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</si>
  <si>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</si>
  <si>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</si>
  <si>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</si>
  <si>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</si>
  <si>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</si>
  <si>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</si>
  <si>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</si>
  <si>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</si>
  <si>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</si>
  <si>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</si>
  <si>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</si>
  <si>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</si>
  <si>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</si>
  <si>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</si>
  <si>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</si>
  <si>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</si>
  <si>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</si>
  <si>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</si>
  <si>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</si>
  <si>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</si>
  <si>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</si>
  <si>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</si>
  <si>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</si>
  <si>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</si>
  <si>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</si>
  <si>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</si>
  <si>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</si>
  <si>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</si>
  <si>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</si>
  <si>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</si>
  <si>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</si>
  <si>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</si>
  <si>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</si>
  <si>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</si>
  <si>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</si>
  <si>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</si>
  <si>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</si>
  <si>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</si>
  <si>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</si>
  <si>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</si>
  <si>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</si>
  <si>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</si>
  <si>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</si>
  <si>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</si>
  <si>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</si>
  <si>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</si>
  <si>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</si>
  <si>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</si>
  <si>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</si>
  <si>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</si>
  <si>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</si>
  <si>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</si>
  <si>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</si>
  <si>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</si>
  <si>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</si>
  <si>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</si>
  <si>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</si>
  <si>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</si>
  <si>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</si>
  <si>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</si>
  <si>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</si>
  <si>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</si>
  <si>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</si>
  <si>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</si>
  <si>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</si>
  <si>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</si>
  <si>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</si>
  <si>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</si>
  <si>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</si>
  <si>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</si>
  <si>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</si>
  <si>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</si>
  <si>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</si>
  <si>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</si>
  <si>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</si>
  <si>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</si>
  <si>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</si>
  <si>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</si>
  <si>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</si>
  <si>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</si>
  <si>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</si>
  <si>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</si>
  <si>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</si>
  <si>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</si>
  <si>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</si>
  <si>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</si>
  <si>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</si>
  <si>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</si>
  <si>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</si>
  <si>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</si>
  <si>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</si>
  <si>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</si>
  <si>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</si>
  <si>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</si>
  <si>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</si>
  <si>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</si>
  <si>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</si>
  <si>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</si>
  <si>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</si>
  <si>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</si>
  <si>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</si>
  <si>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</si>
  <si>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</si>
  <si>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</si>
  <si>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</si>
  <si>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</si>
  <si>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</si>
  <si>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</si>
  <si>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</si>
  <si>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</si>
  <si>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</si>
  <si>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</si>
  <si>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</si>
  <si>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</si>
  <si>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</si>
  <si>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</si>
  <si>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</si>
  <si>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</si>
  <si>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</si>
  <si>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</si>
  <si>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</si>
  <si>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</si>
  <si>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</si>
  <si>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</si>
  <si>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</si>
  <si>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</si>
  <si>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</si>
  <si>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</si>
  <si>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</si>
  <si>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</si>
  <si>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</si>
  <si>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</si>
  <si>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</si>
  <si>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</si>
  <si>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</si>
  <si>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</si>
  <si>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</si>
  <si>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</si>
  <si>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</si>
  <si>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</si>
  <si>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</si>
  <si>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</si>
  <si>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</si>
  <si>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</si>
  <si>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</si>
  <si>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</si>
  <si>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</si>
  <si>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</si>
  <si>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</si>
  <si>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</si>
  <si>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</si>
  <si>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</si>
  <si>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</si>
  <si>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</si>
  <si>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</si>
  <si>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</si>
  <si>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</si>
  <si>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</si>
  <si>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</si>
  <si>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</si>
  <si>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</si>
  <si>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</si>
  <si>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</si>
  <si>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</si>
  <si>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</si>
  <si>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</si>
  <si>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</si>
  <si>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</si>
  <si>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</si>
  <si>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</si>
  <si>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</si>
  <si>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</si>
  <si>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</si>
  <si>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</si>
  <si>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</si>
  <si>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</si>
  <si>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</si>
  <si>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</si>
  <si>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</si>
  <si>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</si>
  <si>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</si>
  <si>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</si>
  <si>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</si>
  <si>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</si>
  <si>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</si>
  <si>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</si>
  <si>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</si>
  <si>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</si>
  <si>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</si>
  <si>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</si>
  <si>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</si>
  <si>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</si>
  <si>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</si>
  <si>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</si>
  <si>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</si>
  <si>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</si>
  <si>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</si>
  <si>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</si>
  <si>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</si>
  <si>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</si>
  <si>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</si>
  <si>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</si>
  <si>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</si>
  <si>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</si>
  <si>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</si>
  <si>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</si>
  <si>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</si>
  <si>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</si>
  <si>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</si>
  <si>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</si>
  <si>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</si>
  <si>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</si>
  <si>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</si>
  <si>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</si>
  <si>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</si>
  <si>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</si>
  <si>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</si>
  <si>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</si>
  <si>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</si>
  <si>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</si>
  <si>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</si>
  <si>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</si>
  <si>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</si>
  <si>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</si>
  <si>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</si>
  <si>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</si>
  <si>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</si>
  <si>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</si>
  <si>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</si>
  <si>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</si>
  <si>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</si>
  <si>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</si>
  <si>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</si>
  <si>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</si>
  <si>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</si>
  <si>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</si>
  <si>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</si>
  <si>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</si>
  <si>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</si>
  <si>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</si>
  <si>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</si>
  <si>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</si>
  <si>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</si>
  <si>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</si>
  <si>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</si>
  <si>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</si>
  <si>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</si>
  <si>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</si>
  <si>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</si>
  <si>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</si>
  <si>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</si>
  <si>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</si>
  <si>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</si>
  <si>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</si>
  <si>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</si>
  <si>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</si>
  <si>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</si>
  <si>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</si>
  <si>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</si>
  <si>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</si>
  <si>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</si>
  <si>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</si>
  <si>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</si>
  <si>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</si>
  <si>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</si>
  <si>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</si>
  <si>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</si>
  <si>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</si>
  <si>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</si>
  <si>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</si>
  <si>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</si>
  <si>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</si>
  <si>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</si>
  <si>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</si>
  <si>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</si>
  <si>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</si>
  <si>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</si>
  <si>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</si>
  <si>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</si>
  <si>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</si>
  <si>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</si>
  <si>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</si>
  <si>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</si>
  <si>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</si>
  <si>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</si>
  <si>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</si>
  <si>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</si>
  <si>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</si>
  <si>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</si>
  <si>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</si>
  <si>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</si>
  <si>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</si>
  <si>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</si>
  <si>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</si>
  <si>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</si>
  <si>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</si>
  <si>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</si>
  <si>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</si>
  <si>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</si>
  <si>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</si>
  <si>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</si>
  <si>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</si>
  <si>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</si>
  <si>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</si>
  <si>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</si>
  <si>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</si>
  <si>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</si>
  <si>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</si>
  <si>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</si>
  <si>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</si>
  <si>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</si>
  <si>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</si>
  <si>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</si>
  <si>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</si>
  <si>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</si>
  <si>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</si>
  <si>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</si>
  <si>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</si>
  <si>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</si>
  <si>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</si>
  <si>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</si>
  <si>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</si>
  <si>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</si>
  <si>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</si>
  <si>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</si>
  <si>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</si>
  <si>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</si>
  <si>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</si>
  <si>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</si>
  <si>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</si>
  <si>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</si>
  <si>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</si>
  <si>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</si>
  <si>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</si>
  <si>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</si>
  <si>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</si>
  <si>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</si>
  <si>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</si>
  <si>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</si>
  <si>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</si>
  <si>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</si>
  <si>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</si>
  <si>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</si>
  <si>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</si>
  <si>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</si>
  <si>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</si>
  <si>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</si>
  <si>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</si>
  <si>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</si>
  <si>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</si>
  <si>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</si>
  <si>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</si>
  <si>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</si>
  <si>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</si>
  <si>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</si>
  <si>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</si>
  <si>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</si>
  <si>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</si>
  <si>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</si>
  <si>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</si>
  <si>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</si>
  <si>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</si>
  <si>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</si>
  <si>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</si>
  <si>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</si>
  <si>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</si>
  <si>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</si>
  <si>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</si>
  <si>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</si>
  <si>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</si>
  <si>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</si>
  <si>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</si>
  <si>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</si>
  <si>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</si>
  <si>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</si>
  <si>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</si>
  <si>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</si>
  <si>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</si>
  <si>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</si>
  <si>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</si>
  <si>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</si>
  <si>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</si>
  <si>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</si>
  <si>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</si>
  <si>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</si>
  <si>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</si>
  <si>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</si>
  <si>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</si>
  <si>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</si>
  <si>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</si>
  <si>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</si>
  <si>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</si>
  <si>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</si>
  <si>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</si>
  <si>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</si>
  <si>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</si>
  <si>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</si>
  <si>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</si>
  <si>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</si>
  <si>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</si>
  <si>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</si>
  <si>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</si>
  <si>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</si>
  <si>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</si>
  <si>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</si>
  <si>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</si>
  <si>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</si>
  <si>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</si>
  <si>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</si>
  <si>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</si>
  <si>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</si>
  <si>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</si>
  <si>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</si>
  <si>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</si>
  <si>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</si>
  <si>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</si>
  <si>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</si>
  <si>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</si>
  <si>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</si>
  <si>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</si>
  <si>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</si>
  <si>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</si>
  <si>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</si>
  <si>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</si>
  <si>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</si>
  <si>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</si>
  <si>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</si>
  <si>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</si>
  <si>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</si>
  <si>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</si>
  <si>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</si>
  <si>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</si>
  <si>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</si>
  <si>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</si>
  <si>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</si>
  <si>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</si>
  <si>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</si>
  <si>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</si>
  <si>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</si>
  <si>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</si>
  <si>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</si>
  <si>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</si>
  <si>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</si>
  <si>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</si>
  <si>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</si>
  <si>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</si>
  <si>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</si>
  <si>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</si>
  <si>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</si>
  <si>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</si>
  <si>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</si>
  <si>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</si>
  <si>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</si>
  <si>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</si>
  <si>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</si>
  <si>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</si>
  <si>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</si>
  <si>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</si>
  <si>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</si>
  <si>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</si>
  <si>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</si>
  <si>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</si>
  <si>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</si>
  <si>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</si>
  <si>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</si>
  <si>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</si>
  <si>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</si>
  <si>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</si>
  <si>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</si>
  <si>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</si>
  <si>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</si>
  <si>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</si>
  <si>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</si>
  <si>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</si>
  <si>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</si>
  <si>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</si>
  <si>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</si>
  <si>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</si>
  <si>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</si>
  <si>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</si>
  <si>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</si>
  <si>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</si>
  <si>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</si>
  <si>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</si>
  <si>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</si>
  <si>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</si>
  <si>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</si>
  <si>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</si>
  <si>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</si>
  <si>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</si>
  <si>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</si>
  <si>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</si>
  <si>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</si>
  <si>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</si>
  <si>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</si>
  <si>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</si>
  <si>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</si>
  <si>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</si>
  <si>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</si>
  <si>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</si>
  <si>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</si>
  <si>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</si>
  <si>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</si>
  <si>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</si>
  <si>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</si>
  <si>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</si>
  <si>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</si>
  <si>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</si>
  <si>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</si>
  <si>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</si>
  <si>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</si>
  <si>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</si>
  <si>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</si>
  <si>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</si>
  <si>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</si>
  <si>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</si>
  <si>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</si>
  <si>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</si>
  <si>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</si>
  <si>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</si>
  <si>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</si>
  <si>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</si>
  <si>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</si>
  <si>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</si>
  <si>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</si>
  <si>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</si>
  <si>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</si>
  <si>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</si>
  <si>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</si>
  <si>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</si>
  <si>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</si>
  <si>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</si>
  <si>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</si>
  <si>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</si>
  <si>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</si>
  <si>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</si>
  <si>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</si>
  <si>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</si>
  <si>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</si>
  <si>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</si>
  <si>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</si>
  <si>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</si>
  <si>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</si>
  <si>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</si>
  <si>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</si>
  <si>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</si>
  <si>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</si>
  <si>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</si>
  <si>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</si>
  <si>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</si>
  <si>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</si>
  <si>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</si>
  <si>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</si>
  <si>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</si>
  <si>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</si>
  <si>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</si>
  <si>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</si>
  <si>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</si>
  <si>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</si>
  <si>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</si>
  <si>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</si>
  <si>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</si>
  <si>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</si>
  <si>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</si>
  <si>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</si>
  <si>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</si>
  <si>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</si>
  <si>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</si>
  <si>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</si>
  <si>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</si>
  <si>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</si>
  <si>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</si>
  <si>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</si>
  <si>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</si>
  <si>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</si>
  <si>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</si>
  <si>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</si>
  <si>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</si>
  <si>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</si>
  <si>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</si>
  <si>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</si>
  <si>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</si>
  <si>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</si>
  <si>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</si>
  <si>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</si>
  <si>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</si>
  <si>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</si>
  <si>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</si>
  <si>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</si>
  <si>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</si>
  <si>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</si>
  <si>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</si>
  <si>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</si>
  <si>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</si>
  <si>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</si>
  <si>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</si>
  <si>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</si>
  <si>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</si>
  <si>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</si>
  <si>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</si>
  <si>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</si>
  <si>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</si>
  <si>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</si>
  <si>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</si>
  <si>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</si>
  <si>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</si>
  <si>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</si>
  <si>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</si>
  <si>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</si>
  <si>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</si>
  <si>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</si>
  <si>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</si>
  <si>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</si>
  <si>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</si>
  <si>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</si>
  <si>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</si>
  <si>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</si>
  <si>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</si>
  <si>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</si>
  <si>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</si>
  <si>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</si>
  <si>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</si>
  <si>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</si>
  <si>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</si>
  <si>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</si>
  <si>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</si>
  <si>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</si>
  <si>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</si>
  <si>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</si>
  <si>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</si>
  <si>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</si>
  <si>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</si>
  <si>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</si>
  <si>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</si>
  <si>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</si>
  <si>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</si>
  <si>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</si>
  <si>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</si>
  <si>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</si>
  <si>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</si>
  <si>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</si>
  <si>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</si>
  <si>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</si>
  <si>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</si>
  <si>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</si>
  <si>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</si>
  <si>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</si>
  <si>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</si>
  <si>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</si>
  <si>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</si>
  <si>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</si>
  <si>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</si>
  <si>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</si>
  <si>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</si>
  <si>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</si>
  <si>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</si>
  <si>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</si>
  <si>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</si>
  <si>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</si>
  <si>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</si>
  <si>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</si>
  <si>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</si>
  <si>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</si>
  <si>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</si>
  <si>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</si>
  <si>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</si>
  <si>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</si>
  <si>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</si>
  <si>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</si>
  <si>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</si>
  <si>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</si>
  <si>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</si>
  <si>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</si>
  <si>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</si>
  <si>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</si>
  <si>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</si>
  <si>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</si>
  <si>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</si>
  <si>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</si>
  <si>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</si>
  <si>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</si>
  <si>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</si>
  <si>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</si>
  <si>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</si>
  <si>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</si>
  <si>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</si>
  <si>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</si>
  <si>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</si>
  <si>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</si>
  <si>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</si>
  <si>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</si>
  <si>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</si>
  <si>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</si>
  <si>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</si>
  <si>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</si>
  <si>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</si>
  <si>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</si>
  <si>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</si>
  <si>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</si>
  <si>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</si>
  <si>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</si>
  <si>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</si>
  <si>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</si>
  <si>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</si>
  <si>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</si>
  <si>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</si>
  <si>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</si>
  <si>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</si>
  <si>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</si>
  <si>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</si>
  <si>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</si>
  <si>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</si>
  <si>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</si>
  <si>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</si>
  <si>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</si>
  <si>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</si>
  <si>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</si>
  <si>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</si>
  <si>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</si>
  <si>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</si>
  <si>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</si>
  <si>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</si>
  <si>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</si>
  <si>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</si>
  <si>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</si>
  <si>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</si>
  <si>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</si>
  <si>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</si>
  <si>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</si>
  <si>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</si>
  <si>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</si>
  <si>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</si>
  <si>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</si>
  <si>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</si>
  <si>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</si>
  <si>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</si>
  <si>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</si>
  <si>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</si>
  <si>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</si>
  <si>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</si>
  <si>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</si>
  <si>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</si>
  <si>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</si>
  <si>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</si>
  <si>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</si>
  <si>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</si>
  <si>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</si>
  <si>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</si>
  <si>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</si>
  <si>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</si>
  <si>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</si>
  <si>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</si>
  <si>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</si>
  <si>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</si>
  <si>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</si>
  <si>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</si>
  <si>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</si>
  <si>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</si>
  <si>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</si>
  <si>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</si>
  <si>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</si>
  <si>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</si>
  <si>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</si>
  <si>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</si>
  <si>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</si>
  <si>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</si>
  <si>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</si>
  <si>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</si>
  <si>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</si>
  <si>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</si>
  <si>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</si>
  <si>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</si>
  <si>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</si>
  <si>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</si>
  <si>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</si>
  <si>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</si>
  <si>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</si>
  <si>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</si>
  <si>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</si>
  <si>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</si>
  <si>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</si>
  <si>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</si>
  <si>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</si>
  <si>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</si>
  <si>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</si>
  <si>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</si>
  <si>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</si>
  <si>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</si>
  <si>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</si>
  <si>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</si>
  <si>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</si>
  <si>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</si>
  <si>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</si>
  <si>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</si>
  <si>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</si>
  <si>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</si>
  <si>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</si>
  <si>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</si>
  <si>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</si>
  <si>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</si>
  <si>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</si>
  <si>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</si>
  <si>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</si>
  <si>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</si>
  <si>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</si>
  <si>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</si>
  <si>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</si>
  <si>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</si>
  <si>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</si>
  <si>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</si>
  <si>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</si>
  <si>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</si>
  <si>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</si>
  <si>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</si>
  <si>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</si>
  <si>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</si>
  <si>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</si>
  <si>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</si>
  <si>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</si>
  <si>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</si>
  <si>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</si>
  <si>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</si>
  <si>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</si>
  <si>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</si>
  <si>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</si>
  <si>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</si>
  <si>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</si>
  <si>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</si>
  <si>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</si>
  <si>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</si>
  <si>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</si>
  <si>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</si>
  <si>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</si>
  <si>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</si>
  <si>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</si>
  <si>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</si>
  <si>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</si>
  <si>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</si>
  <si>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</si>
  <si>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</si>
  <si>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</si>
  <si>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</si>
  <si>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</si>
  <si>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</si>
  <si>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</si>
  <si>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</si>
  <si>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</si>
  <si>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</si>
  <si>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</si>
  <si>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</si>
  <si>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</si>
  <si>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</si>
  <si>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</si>
  <si>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</si>
  <si>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</si>
  <si>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</si>
  <si>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</si>
  <si>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</si>
  <si>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</si>
  <si>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</si>
  <si>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</si>
  <si>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</si>
  <si>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</si>
  <si>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</si>
  <si>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</si>
  <si>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</si>
  <si>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</si>
  <si>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</si>
  <si>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</si>
  <si>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</si>
  <si>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</si>
  <si>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</si>
  <si>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</si>
  <si>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</si>
  <si>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</si>
  <si>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</si>
  <si>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</si>
  <si>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</si>
  <si>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</si>
  <si>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</si>
  <si>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</si>
  <si>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</si>
  <si>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</si>
  <si>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</si>
  <si>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</si>
  <si>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</si>
  <si>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</si>
  <si>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</si>
  <si>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</si>
  <si>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</si>
  <si>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</si>
  <si>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</si>
  <si>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</si>
  <si>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</si>
  <si>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</si>
  <si>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</si>
  <si>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</si>
  <si>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</si>
  <si>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</si>
  <si>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</si>
  <si>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</si>
  <si>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</si>
  <si>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</si>
  <si>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</si>
  <si>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</si>
  <si>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</si>
  <si>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</si>
  <si>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</si>
  <si>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</si>
  <si>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</si>
  <si>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</si>
  <si>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</si>
  <si>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</si>
  <si>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</si>
  <si>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</si>
  <si>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</si>
  <si>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</si>
  <si>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</si>
  <si>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</si>
  <si>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</si>
  <si>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</si>
  <si>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</si>
  <si>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</si>
  <si>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</si>
  <si>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</si>
  <si>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</si>
  <si>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</si>
  <si>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</si>
  <si>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</si>
  <si>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</si>
  <si>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</si>
  <si>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</si>
  <si>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</si>
  <si>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</si>
  <si>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</si>
  <si>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</si>
  <si>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</si>
  <si>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</si>
  <si>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</si>
  <si>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</si>
  <si>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</si>
  <si>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</si>
  <si>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</si>
  <si>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</si>
  <si>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</si>
  <si>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</si>
  <si>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</si>
  <si>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</si>
  <si>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</si>
  <si>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</si>
  <si>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</si>
  <si>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</si>
  <si>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</si>
  <si>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</si>
  <si>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</si>
  <si>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</si>
  <si>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</si>
  <si>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</si>
  <si>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</si>
  <si>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</si>
  <si>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</si>
  <si>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</si>
  <si>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</si>
  <si>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</si>
  <si>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</si>
  <si>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</si>
  <si>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</si>
  <si>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</si>
  <si>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</si>
  <si>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</si>
  <si>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</si>
  <si>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</si>
  <si>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</si>
  <si>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</si>
  <si>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</si>
  <si>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</si>
  <si>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</si>
  <si>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</si>
  <si>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</si>
  <si>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</si>
  <si>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</si>
  <si>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</si>
  <si>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</si>
  <si>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</si>
  <si>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</si>
  <si>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</si>
  <si>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</si>
  <si>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</si>
  <si>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</si>
  <si>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</si>
  <si>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</si>
  <si>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</si>
  <si>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</si>
  <si>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</si>
  <si>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</si>
  <si>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</si>
  <si>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</si>
  <si>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</si>
  <si>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</si>
  <si>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</si>
  <si>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</si>
  <si>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</si>
  <si>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</si>
  <si>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</si>
  <si>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</si>
  <si>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</si>
  <si>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</si>
  <si>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</si>
  <si>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</si>
  <si>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</si>
  <si>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</si>
  <si>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</si>
  <si>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</si>
  <si>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</si>
  <si>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</si>
  <si>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</si>
  <si>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</si>
  <si>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</si>
  <si>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</si>
  <si>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</si>
  <si>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</si>
  <si>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</si>
  <si>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</si>
  <si>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</si>
  <si>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</si>
  <si>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</si>
  <si>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</si>
  <si>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</si>
  <si>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</si>
  <si>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</si>
  <si>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</si>
  <si>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</si>
  <si>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</si>
  <si>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</si>
  <si>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</si>
  <si>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</si>
  <si>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</si>
  <si>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</si>
  <si>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</si>
  <si>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</si>
  <si>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</si>
  <si>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</si>
  <si>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</si>
  <si>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</si>
  <si>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</si>
  <si>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</si>
  <si>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</si>
  <si>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</si>
  <si>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</si>
  <si>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</si>
  <si>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</si>
  <si>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</si>
  <si>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</si>
  <si>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</si>
  <si>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</si>
  <si>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</si>
  <si>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</si>
  <si>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</si>
  <si>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</si>
  <si>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</si>
  <si>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</si>
  <si>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</si>
  <si>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</si>
  <si>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</si>
  <si>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</si>
  <si>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</si>
  <si>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</si>
  <si>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</si>
  <si>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</si>
  <si>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</si>
  <si>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</si>
  <si>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</si>
  <si>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</si>
  <si>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</si>
  <si>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</si>
  <si>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</si>
  <si>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</si>
  <si>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</si>
  <si>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</si>
  <si>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</si>
  <si>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</si>
  <si>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</si>
  <si>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</si>
  <si>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</si>
  <si>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</si>
  <si>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</si>
  <si>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</si>
  <si>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</si>
  <si>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</si>
  <si>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</si>
  <si>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</si>
  <si>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</si>
  <si>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</si>
  <si>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</si>
  <si>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</si>
  <si>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</si>
  <si>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</si>
  <si>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</si>
  <si>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</si>
  <si>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</si>
  <si>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</si>
  <si>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</si>
  <si>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</si>
  <si>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</si>
  <si>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</si>
  <si>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</si>
  <si>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</si>
  <si>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</si>
  <si>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</si>
  <si>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</si>
  <si>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</si>
  <si>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</si>
  <si>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</si>
  <si>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</si>
  <si>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</si>
  <si>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</si>
  <si>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</si>
  <si>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</si>
  <si>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</si>
  <si>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</si>
  <si>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</si>
  <si>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</si>
  <si>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</si>
  <si>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</si>
  <si>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</si>
  <si>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</si>
  <si>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</si>
  <si>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</si>
  <si>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</si>
  <si>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</si>
  <si>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</si>
  <si>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</si>
  <si>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</si>
  <si>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</si>
  <si>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</si>
  <si>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</si>
  <si>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</si>
  <si>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</si>
  <si>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</si>
  <si>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</si>
  <si>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</si>
  <si>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</si>
  <si>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</si>
  <si>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</si>
  <si>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</si>
  <si>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</si>
  <si>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</si>
  <si>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</si>
  <si>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</si>
  <si>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</si>
  <si>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</si>
  <si>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</si>
  <si>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</si>
  <si>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</si>
  <si>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</si>
  <si>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</si>
  <si>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</si>
  <si>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</si>
  <si>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</si>
  <si>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</si>
  <si>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</si>
  <si>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</si>
  <si>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</si>
  <si>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</si>
  <si>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</si>
  <si>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</si>
  <si>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</si>
  <si>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</si>
  <si>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</si>
  <si>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</si>
  <si>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</si>
  <si>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</si>
  <si>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</si>
  <si>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</si>
  <si>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</si>
  <si>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</si>
  <si>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</si>
  <si>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</si>
  <si>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</si>
  <si>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</si>
  <si>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</si>
  <si>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</si>
  <si>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</si>
  <si>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</si>
  <si>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</si>
  <si>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</si>
  <si>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</si>
  <si>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</si>
  <si>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</si>
  <si>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</si>
  <si>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</si>
  <si>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</si>
  <si>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</si>
  <si>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</si>
  <si>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</si>
  <si>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</si>
  <si>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</si>
  <si>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</si>
  <si>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</si>
  <si>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</si>
  <si>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</si>
  <si>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</si>
  <si>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</si>
  <si>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</si>
  <si>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</si>
  <si>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</si>
  <si>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</si>
  <si>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</si>
  <si>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</si>
  <si>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</si>
  <si>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</si>
  <si>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</si>
  <si>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</si>
  <si>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</si>
  <si>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</si>
  <si>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</si>
  <si>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</si>
  <si>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</si>
  <si>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</si>
  <si>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</si>
  <si>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</si>
  <si>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</si>
  <si>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</si>
  <si>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</si>
  <si>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</si>
  <si>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</si>
  <si>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</si>
  <si>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</si>
  <si>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</si>
  <si>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</si>
  <si>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</si>
  <si>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</si>
  <si>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</si>
  <si>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</si>
  <si>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</si>
  <si>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</si>
  <si>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</si>
  <si>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</si>
  <si>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</si>
  <si>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</si>
  <si>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</si>
  <si>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</si>
  <si>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</si>
  <si>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</si>
  <si>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</si>
  <si>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</si>
  <si>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</si>
  <si>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</si>
  <si>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</si>
  <si>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</si>
  <si>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</si>
  <si>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</si>
  <si>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</si>
  <si>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</si>
  <si>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</si>
  <si>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</si>
  <si>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</si>
  <si>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</si>
  <si>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</si>
  <si>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</si>
  <si>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</si>
  <si>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</si>
  <si>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</si>
  <si>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</si>
  <si>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</si>
  <si>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</si>
  <si>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</si>
  <si>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</si>
  <si>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</si>
  <si>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</si>
  <si>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</si>
  <si>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</si>
  <si>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</si>
  <si>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</si>
  <si>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</si>
  <si>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</si>
  <si>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</si>
  <si>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</si>
  <si>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</si>
  <si>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</si>
  <si>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</si>
  <si>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</si>
  <si>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</si>
  <si>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</si>
  <si>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</si>
  <si>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</si>
  <si>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</si>
  <si>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</si>
  <si>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</si>
  <si>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</si>
  <si>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</si>
  <si>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</si>
  <si>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</si>
  <si>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</si>
  <si>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</si>
  <si>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</si>
  <si>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</si>
  <si>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</si>
  <si>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</si>
  <si>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</si>
  <si>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</si>
  <si>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</si>
  <si>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</si>
  <si>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</si>
  <si>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</si>
  <si>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</si>
  <si>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</si>
  <si>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</si>
  <si>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</si>
  <si>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</si>
  <si>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</si>
  <si>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</si>
  <si>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</si>
  <si>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</si>
  <si>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</si>
  <si>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</si>
  <si>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</si>
  <si>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</si>
  <si>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</si>
  <si>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</si>
  <si>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</si>
  <si>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</si>
  <si>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</si>
  <si>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</si>
  <si>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</si>
  <si>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</si>
  <si>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</si>
  <si>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</si>
  <si>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</si>
  <si>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</si>
  <si>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</si>
  <si>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</si>
  <si>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</si>
  <si>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</si>
  <si>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</si>
  <si>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</si>
  <si>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</si>
  <si>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</si>
  <si>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</si>
  <si>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</si>
  <si>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</si>
  <si>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</si>
  <si>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</si>
  <si>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</si>
  <si>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</si>
  <si>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</si>
  <si>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</si>
  <si>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</si>
  <si>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</si>
  <si>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</si>
  <si>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</si>
  <si>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</si>
  <si>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</si>
  <si>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</si>
  <si>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</si>
  <si>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</si>
  <si>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</si>
  <si>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</si>
  <si>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</si>
  <si>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</si>
  <si>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</si>
  <si>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</si>
  <si>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</si>
  <si>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</si>
  <si>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</si>
  <si>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</si>
  <si>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</si>
  <si>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</si>
  <si>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</si>
  <si>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</si>
  <si>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</si>
  <si>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</si>
  <si>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</si>
  <si>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</si>
  <si>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</si>
  <si>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</si>
  <si>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</si>
  <si>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</si>
  <si>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</si>
  <si>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</si>
  <si>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</si>
  <si>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</si>
  <si>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</si>
  <si>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</si>
  <si>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</si>
  <si>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</si>
  <si>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</si>
  <si>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</si>
  <si>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</si>
  <si>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</si>
  <si>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</si>
  <si>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</si>
  <si>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</si>
  <si>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</si>
  <si>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</si>
  <si>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</si>
  <si>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</si>
  <si>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</si>
  <si>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</si>
  <si>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</si>
  <si>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</si>
  <si>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</si>
  <si>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</si>
  <si>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</si>
  <si>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</si>
  <si>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</si>
  <si>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</si>
  <si>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</si>
  <si>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</si>
  <si>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</si>
  <si>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</si>
  <si>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</si>
  <si>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</si>
  <si>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</si>
  <si>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</si>
  <si>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</si>
  <si>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</si>
  <si>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</si>
  <si>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</si>
  <si>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</si>
  <si>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</si>
  <si>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</si>
  <si>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</si>
  <si>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</si>
  <si>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</si>
  <si>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</si>
  <si>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</si>
  <si>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</si>
  <si>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</si>
  <si>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</si>
  <si>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</si>
  <si>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</si>
  <si>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</si>
  <si>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</si>
  <si>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</si>
  <si>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</si>
  <si>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</si>
  <si>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</si>
  <si>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</si>
  <si>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</si>
  <si>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</si>
  <si>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</si>
  <si>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</si>
  <si>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</si>
  <si>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</si>
  <si>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</si>
  <si>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</si>
  <si>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</si>
  <si>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</si>
  <si>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</si>
  <si>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</si>
  <si>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</si>
  <si>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</si>
  <si>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</si>
  <si>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</si>
  <si>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</si>
  <si>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</si>
  <si>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</si>
  <si>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</si>
  <si>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</si>
  <si>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</si>
  <si>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</si>
  <si>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</si>
  <si>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</si>
  <si>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</si>
  <si>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</si>
  <si>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</si>
  <si>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</si>
  <si>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</si>
  <si>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</si>
  <si>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</si>
  <si>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</si>
  <si>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</si>
  <si>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</si>
  <si>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</si>
  <si>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</si>
  <si>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</si>
  <si>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</si>
  <si>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</si>
  <si>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</si>
  <si>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</si>
  <si>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</si>
  <si>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</si>
  <si>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</si>
  <si>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</si>
  <si>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</si>
  <si>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</si>
  <si>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</si>
  <si>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</si>
  <si>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</si>
  <si>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</si>
  <si>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</si>
  <si>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</si>
  <si>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</si>
  <si>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</si>
  <si>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</si>
  <si>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</si>
  <si>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</si>
  <si>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</si>
  <si>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</si>
  <si>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</si>
  <si>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</si>
  <si>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</si>
  <si>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</si>
  <si>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</si>
  <si>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</si>
  <si>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</si>
  <si>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</si>
  <si>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</si>
  <si>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</si>
  <si>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</si>
  <si>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</si>
  <si>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</si>
  <si>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</si>
  <si>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</si>
  <si>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</si>
  <si>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</si>
  <si>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</si>
  <si>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</si>
  <si>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</si>
  <si>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</si>
  <si>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</si>
  <si>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</si>
  <si>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</si>
  <si>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</si>
  <si>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</si>
  <si>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</si>
  <si>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</si>
  <si>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</si>
  <si>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</si>
  <si>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</si>
  <si>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</si>
  <si>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</si>
  <si>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</si>
  <si>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</si>
  <si>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</si>
  <si>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</si>
  <si>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</si>
  <si>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</si>
  <si>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</si>
  <si>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</si>
  <si>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</si>
  <si>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</si>
  <si>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</si>
  <si>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</si>
  <si>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</si>
  <si>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</si>
  <si>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</si>
  <si>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</si>
  <si>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</si>
  <si>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</si>
  <si>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</si>
  <si>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</si>
  <si>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</si>
  <si>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</si>
  <si>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</si>
  <si>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</si>
  <si>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</si>
  <si>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</si>
  <si>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</si>
  <si>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</si>
  <si>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</si>
  <si>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</si>
  <si>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</si>
  <si>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</si>
  <si>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</si>
  <si>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</si>
  <si>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</si>
  <si>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</si>
  <si>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</si>
  <si>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</si>
  <si>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</si>
  <si>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</si>
  <si>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</si>
  <si>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</si>
  <si>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</si>
  <si>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</si>
  <si>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</si>
  <si>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</si>
  <si>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</si>
  <si>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</si>
  <si>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</si>
  <si>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</si>
  <si>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</si>
  <si>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</si>
  <si>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</si>
  <si>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</si>
  <si>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</si>
  <si>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</si>
  <si>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</si>
  <si>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</si>
  <si>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</si>
  <si>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</si>
  <si>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</si>
  <si>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</si>
  <si>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</si>
  <si>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</si>
  <si>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</si>
  <si>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</si>
  <si>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</si>
  <si>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</si>
  <si>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</si>
  <si>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</si>
  <si>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</si>
  <si>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</si>
  <si>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</si>
  <si>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</si>
  <si>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</si>
  <si>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</si>
  <si>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</si>
  <si>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</si>
  <si>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</si>
  <si>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</si>
  <si>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</si>
  <si>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</si>
  <si>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</si>
  <si>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</si>
  <si>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</si>
  <si>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</si>
  <si>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</si>
  <si>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</si>
  <si>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</si>
  <si>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</si>
  <si>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</si>
  <si>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</si>
  <si>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</si>
  <si>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</si>
  <si>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</si>
  <si>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</si>
  <si>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</si>
  <si>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</si>
  <si>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</si>
  <si>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</si>
  <si>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</si>
  <si>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</si>
  <si>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</si>
  <si>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</si>
  <si>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</si>
  <si>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</si>
  <si>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</si>
  <si>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</si>
  <si>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</si>
  <si>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</si>
  <si>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</si>
  <si>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</si>
  <si>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</si>
  <si>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</si>
  <si>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</si>
  <si>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</si>
  <si>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</si>
  <si>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</si>
  <si>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</si>
  <si>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</si>
  <si>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</si>
  <si>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</si>
  <si>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</si>
  <si>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</si>
  <si>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</si>
  <si>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</si>
  <si>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</si>
  <si>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</si>
  <si>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</si>
  <si>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</si>
  <si>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</si>
  <si>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</si>
  <si>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</si>
  <si>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</si>
  <si>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</si>
  <si>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</si>
  <si>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</si>
  <si>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</si>
  <si>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</si>
  <si>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</si>
  <si>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</si>
  <si>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</si>
  <si>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</si>
  <si>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</si>
  <si>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</si>
  <si>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</si>
  <si>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</si>
  <si>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</si>
  <si>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</si>
  <si>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</si>
  <si>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</si>
  <si>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</si>
  <si>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</si>
  <si>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</si>
  <si>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</si>
  <si>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</si>
  <si>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</si>
  <si>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</si>
  <si>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</si>
  <si>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</si>
  <si>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</si>
  <si>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</si>
  <si>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</si>
  <si>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</si>
  <si>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</si>
  <si>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</si>
  <si>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</si>
  <si>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</si>
  <si>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</si>
  <si>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</si>
  <si>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</si>
  <si>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</si>
  <si>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</si>
  <si>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</si>
  <si>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</si>
  <si>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</si>
  <si>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</si>
  <si>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</si>
  <si>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</si>
  <si>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</si>
  <si>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</si>
  <si>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</si>
  <si>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</si>
  <si>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</si>
  <si>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</si>
  <si>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</si>
  <si>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</si>
  <si>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</si>
  <si>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</si>
  <si>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</si>
  <si>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</si>
  <si>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</si>
  <si>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</si>
  <si>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</si>
  <si>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</si>
  <si>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</si>
  <si>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</si>
  <si>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</si>
  <si>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</si>
  <si>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</si>
  <si>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</si>
  <si>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</si>
  <si>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</si>
  <si>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</si>
  <si>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</si>
  <si>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</si>
  <si>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</si>
  <si>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</si>
  <si>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</si>
  <si>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</si>
  <si>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</si>
  <si>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</si>
  <si>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</si>
  <si>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</si>
  <si>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</si>
  <si>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</si>
  <si>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</si>
  <si>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</si>
  <si>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</si>
  <si>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</si>
  <si>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</si>
  <si>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</si>
  <si>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</si>
  <si>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</si>
  <si>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</si>
  <si>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</si>
  <si>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</si>
  <si>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</si>
  <si>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</si>
  <si>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</si>
  <si>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</si>
  <si>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</si>
  <si>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</si>
  <si>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</si>
  <si>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</si>
  <si>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</si>
  <si>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</si>
  <si>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</si>
  <si>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</si>
  <si>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</si>
  <si>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</si>
  <si>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</si>
  <si>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</si>
  <si>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</si>
  <si>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</si>
  <si>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</si>
  <si>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</si>
  <si>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</si>
  <si>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</si>
  <si>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</si>
  <si>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</si>
  <si>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</si>
  <si>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</si>
  <si>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</si>
  <si>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</si>
  <si>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</si>
  <si>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</si>
  <si>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</si>
  <si>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</si>
  <si>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</si>
  <si>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</si>
  <si>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</si>
  <si>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</si>
  <si>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</si>
  <si>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</si>
  <si>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</si>
  <si>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</si>
  <si>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</si>
  <si>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</si>
  <si>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</si>
  <si>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</si>
  <si>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</si>
  <si>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</si>
  <si>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</si>
  <si>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</si>
  <si>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</si>
  <si>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</si>
  <si>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</si>
  <si>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</si>
  <si>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</si>
  <si>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</si>
  <si>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</si>
  <si>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</si>
  <si>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</si>
  <si>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</si>
  <si>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</si>
  <si>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</si>
  <si>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</si>
  <si>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</si>
  <si>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</si>
  <si>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</si>
  <si>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</si>
  <si>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</si>
  <si>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</si>
  <si>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</si>
  <si>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</si>
  <si>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</si>
  <si>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</si>
  <si>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</si>
  <si>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</si>
  <si>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</si>
  <si>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</si>
  <si>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</si>
  <si>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</si>
  <si>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</si>
  <si>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</si>
  <si>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</si>
  <si>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</si>
  <si>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</si>
  <si>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</si>
  <si>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</si>
  <si>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</si>
  <si>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</si>
  <si>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</si>
  <si>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</si>
  <si>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</si>
  <si>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</si>
  <si>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</si>
  <si>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</si>
  <si>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</si>
  <si>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</si>
  <si>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</si>
  <si>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</si>
  <si>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</si>
  <si>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</si>
  <si>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</si>
  <si>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</si>
  <si>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</si>
  <si>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</si>
  <si>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</si>
  <si>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</si>
  <si>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</si>
  <si>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</si>
  <si>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</si>
  <si>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</si>
  <si>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</si>
  <si>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</si>
  <si>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</si>
  <si>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</si>
  <si>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</si>
  <si>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</si>
  <si>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</si>
  <si>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</si>
  <si>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</si>
  <si>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</si>
  <si>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</si>
  <si>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</si>
  <si>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</si>
  <si>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</si>
  <si>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</si>
  <si>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</si>
  <si>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</si>
  <si>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</si>
  <si>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</si>
  <si>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</si>
  <si>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</si>
  <si>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</si>
  <si>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</si>
  <si>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</si>
  <si>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</si>
  <si>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</si>
  <si>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</si>
  <si>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</si>
  <si>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</si>
  <si>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</si>
  <si>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</si>
  <si>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</si>
  <si>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</si>
  <si>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</si>
  <si>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</si>
  <si>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</si>
  <si>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</si>
  <si>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</si>
  <si>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</si>
  <si>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</si>
  <si>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</si>
  <si>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</si>
  <si>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</si>
  <si>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</si>
  <si>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</si>
  <si>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</si>
  <si>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</si>
  <si>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</si>
  <si>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</si>
  <si>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</si>
  <si>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</si>
  <si>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</si>
  <si>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</si>
  <si>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</si>
  <si>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</si>
  <si>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</si>
  <si>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</si>
  <si>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</si>
  <si>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</si>
  <si>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</si>
  <si>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</si>
  <si>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</si>
  <si>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</si>
  <si>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</si>
  <si>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</si>
  <si>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</si>
  <si>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</si>
  <si>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</si>
  <si>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</si>
  <si>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</si>
  <si>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</si>
  <si>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</si>
  <si>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</si>
  <si>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</si>
  <si>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</si>
  <si>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</si>
  <si>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</si>
  <si>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</si>
  <si>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</si>
  <si>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</si>
  <si>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</si>
  <si>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</si>
  <si>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</si>
  <si>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</si>
  <si>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</si>
  <si>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</si>
  <si>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</si>
  <si>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</si>
  <si>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</si>
  <si>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</si>
  <si>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</si>
  <si>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</si>
  <si>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</si>
  <si>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</si>
  <si>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</si>
  <si>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</si>
  <si>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</si>
  <si>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</si>
  <si>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</si>
  <si>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</si>
  <si>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</si>
  <si>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</si>
  <si>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</si>
  <si>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</si>
  <si>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</si>
  <si>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</si>
  <si>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</si>
  <si>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</si>
  <si>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</si>
  <si>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</si>
  <si>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</si>
  <si>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</si>
  <si>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</si>
  <si>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</si>
  <si>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</si>
  <si>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</si>
  <si>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</si>
  <si>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</si>
  <si>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</si>
  <si>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</si>
  <si>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</si>
  <si>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</si>
  <si>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</si>
  <si>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</si>
  <si>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</si>
  <si>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</si>
  <si>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</si>
  <si>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</si>
  <si>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</si>
  <si>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</si>
  <si>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</si>
  <si>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</si>
  <si>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</si>
  <si>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</si>
  <si>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</si>
  <si>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</si>
  <si>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</si>
  <si>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</si>
  <si>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</si>
  <si>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</si>
  <si>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</si>
  <si>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</si>
  <si>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</si>
  <si>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</si>
  <si>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</si>
  <si>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</si>
  <si>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</si>
  <si>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</si>
  <si>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</si>
  <si>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</si>
  <si>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</si>
  <si>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</si>
  <si>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</si>
  <si>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</si>
  <si>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</si>
  <si>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</si>
  <si>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</si>
  <si>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</si>
  <si>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</si>
  <si>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</si>
  <si>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</si>
  <si>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</si>
  <si>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</si>
  <si>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</si>
  <si>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</si>
  <si>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</si>
  <si>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</si>
  <si>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</si>
  <si>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</si>
  <si>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</si>
  <si>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</si>
  <si>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</si>
  <si>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</si>
  <si>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</si>
  <si>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</si>
  <si>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</si>
  <si>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</si>
  <si>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</si>
  <si>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</si>
  <si>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</si>
  <si>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</si>
  <si>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</si>
  <si>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</si>
  <si>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</si>
  <si>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</si>
  <si>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</si>
  <si>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</si>
  <si>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</si>
  <si>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</si>
  <si>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</si>
  <si>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</si>
  <si>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</si>
  <si>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</si>
  <si>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</si>
  <si>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</si>
  <si>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</si>
  <si>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</si>
  <si>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</si>
  <si>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</si>
  <si>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</si>
  <si>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</si>
  <si>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</si>
  <si>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</si>
  <si>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</si>
  <si>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</si>
  <si>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</si>
  <si>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</si>
  <si>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</si>
  <si>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</si>
  <si>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</si>
  <si>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</si>
  <si>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</si>
  <si>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</si>
  <si>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</si>
  <si>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</si>
  <si>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</si>
  <si>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</si>
  <si>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</si>
  <si>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</si>
  <si>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</si>
  <si>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</si>
  <si>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</si>
  <si>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</si>
  <si>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</si>
  <si>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</si>
  <si>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</si>
  <si>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</si>
  <si>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</si>
  <si>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</si>
  <si>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</si>
  <si>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</si>
  <si>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</si>
  <si>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</si>
  <si>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</si>
  <si>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</si>
  <si>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</si>
  <si>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</si>
  <si>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</si>
  <si>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</si>
  <si>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</si>
  <si>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</si>
  <si>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</si>
  <si>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</si>
  <si>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</si>
  <si>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</si>
  <si>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</si>
  <si>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</si>
  <si>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</si>
  <si>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</si>
  <si>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</si>
  <si>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</si>
  <si>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</si>
  <si>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</si>
  <si>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</si>
  <si>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</si>
  <si>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</si>
  <si>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</si>
  <si>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</si>
  <si>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</si>
  <si>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</si>
  <si>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</si>
  <si>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</si>
  <si>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</si>
  <si>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</si>
  <si>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</si>
  <si>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</si>
  <si>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</si>
  <si>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</si>
  <si>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</si>
  <si>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</si>
  <si>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</si>
  <si>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</si>
  <si>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</si>
  <si>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</si>
  <si>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</si>
  <si>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</si>
  <si>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</si>
  <si>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</si>
  <si>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</si>
  <si>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</si>
  <si>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</si>
  <si>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</si>
  <si>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</si>
  <si>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</si>
  <si>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</si>
  <si>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</si>
  <si>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</si>
  <si>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</si>
  <si>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</si>
  <si>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</si>
  <si>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</si>
  <si>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</si>
  <si>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</si>
  <si>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</si>
  <si>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</si>
  <si>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</si>
  <si>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</si>
  <si>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</si>
  <si>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</si>
  <si>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</si>
  <si>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</si>
  <si>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</si>
  <si>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</si>
  <si>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</si>
  <si>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</si>
  <si>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</si>
  <si>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</si>
  <si>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</si>
  <si>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</si>
  <si>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</si>
  <si>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</si>
  <si>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</si>
  <si>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</si>
  <si>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</si>
  <si>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</si>
  <si>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</si>
  <si>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</si>
  <si>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</si>
  <si>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</si>
  <si>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</si>
  <si>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</si>
  <si>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</si>
  <si>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</si>
  <si>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</si>
  <si>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</si>
  <si>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</si>
  <si>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</si>
  <si>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</si>
  <si>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</si>
  <si>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</si>
  <si>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</si>
  <si>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</si>
  <si>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</si>
  <si>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</si>
  <si>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</si>
  <si>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</si>
  <si>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</si>
  <si>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</si>
  <si>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</si>
  <si>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</si>
  <si>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</si>
  <si>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</si>
  <si>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</si>
  <si>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</si>
  <si>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</si>
  <si>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</si>
  <si>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</si>
  <si>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</si>
  <si>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</si>
  <si>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</si>
  <si>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</si>
  <si>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</si>
  <si>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</si>
  <si>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</si>
  <si>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</si>
  <si>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</si>
  <si>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</si>
  <si>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</si>
  <si>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</si>
  <si>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</si>
  <si>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</si>
  <si>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</si>
  <si>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</si>
  <si>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</si>
  <si>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</si>
  <si>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</si>
  <si>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</si>
  <si>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</si>
  <si>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</si>
  <si>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</si>
  <si>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</si>
  <si>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</si>
  <si>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</si>
  <si>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</si>
  <si>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</si>
  <si>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</si>
  <si>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</si>
  <si>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</si>
  <si>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</si>
  <si>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</si>
  <si>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</si>
  <si>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</si>
  <si>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</si>
  <si>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</si>
  <si>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</si>
  <si>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</si>
  <si>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</si>
  <si>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</si>
  <si>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</si>
  <si>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</si>
  <si>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</si>
  <si>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</si>
  <si>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</si>
  <si>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</si>
  <si>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</si>
  <si>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</si>
  <si>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</si>
  <si>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</si>
  <si>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</si>
  <si>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</si>
  <si>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</si>
  <si>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</si>
  <si>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</si>
  <si>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</si>
  <si>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</si>
  <si>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</si>
  <si>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</si>
  <si>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</si>
  <si>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</si>
  <si>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</si>
  <si>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</si>
  <si>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</si>
  <si>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</si>
  <si>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</si>
  <si>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</si>
  <si>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</si>
  <si>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</si>
  <si>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</si>
  <si>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</si>
  <si>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</si>
  <si>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</si>
  <si>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</si>
  <si>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</si>
  <si>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</si>
  <si>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</si>
  <si>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</si>
  <si>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</si>
  <si>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</si>
  <si>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</si>
  <si>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</si>
  <si>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</si>
  <si>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</si>
  <si>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</si>
  <si>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</si>
  <si>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</si>
  <si>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</si>
  <si>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</si>
  <si>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</si>
  <si>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</si>
  <si>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</si>
  <si>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</si>
  <si>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</si>
  <si>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</si>
  <si>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</si>
  <si>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</si>
  <si>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</si>
  <si>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</si>
  <si>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</si>
  <si>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</si>
  <si>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</si>
  <si>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</si>
  <si>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</si>
  <si>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</si>
  <si>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</si>
  <si>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</si>
  <si>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</si>
  <si>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</si>
  <si>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</si>
  <si>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</si>
  <si>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</si>
  <si>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</si>
  <si>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</si>
  <si>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</si>
  <si>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</si>
  <si>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</si>
  <si>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</si>
  <si>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</si>
  <si>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</si>
  <si>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</si>
  <si>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</si>
  <si>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</si>
  <si>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</si>
  <si>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</si>
  <si>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</si>
  <si>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</si>
  <si>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</si>
  <si>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</si>
  <si>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</si>
  <si>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</si>
  <si>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</si>
  <si>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</si>
  <si>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</si>
  <si>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</si>
  <si>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</si>
  <si>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</si>
  <si>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</si>
  <si>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</si>
  <si>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</si>
  <si>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</si>
  <si>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</si>
  <si>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</si>
  <si>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</si>
  <si>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</si>
  <si>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</si>
  <si>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</si>
  <si>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</si>
  <si>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</si>
  <si>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</si>
  <si>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</si>
  <si>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</si>
  <si>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</si>
  <si>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</si>
  <si>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</si>
  <si>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</si>
  <si>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</si>
  <si>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</si>
  <si>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</si>
  <si>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</si>
  <si>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</si>
  <si>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</si>
  <si>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</si>
  <si>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</si>
  <si>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</si>
  <si>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</si>
  <si>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</si>
  <si>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</si>
  <si>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</si>
  <si>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</si>
  <si>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</si>
  <si>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</si>
  <si>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</si>
  <si>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</si>
  <si>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</si>
  <si>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</si>
  <si>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</si>
  <si>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</si>
  <si>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</si>
  <si>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</si>
  <si>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</si>
  <si>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</si>
  <si>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</si>
  <si>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</si>
  <si>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</si>
  <si>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</si>
  <si>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</si>
  <si>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</si>
  <si>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</si>
  <si>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</si>
  <si>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</si>
  <si>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</si>
  <si>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</si>
  <si>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</si>
  <si>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</si>
  <si>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</si>
  <si>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</si>
  <si>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</si>
  <si>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</si>
  <si>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</si>
  <si>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</si>
  <si>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</si>
  <si>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</si>
  <si>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</si>
  <si>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</si>
  <si>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</si>
  <si>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</si>
  <si>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</si>
  <si>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</si>
  <si>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</si>
  <si>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</si>
  <si>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</si>
  <si>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</si>
  <si>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</si>
  <si>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</si>
  <si>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</si>
  <si>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</si>
  <si>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</si>
  <si>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</si>
  <si>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</si>
  <si>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</si>
  <si>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</si>
  <si>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</si>
  <si>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</si>
  <si>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</si>
  <si>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</si>
  <si>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</si>
  <si>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</si>
  <si>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</si>
  <si>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</si>
  <si>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</si>
  <si>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</si>
  <si>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</si>
  <si>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</si>
  <si>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</si>
  <si>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</si>
  <si>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</si>
  <si>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</si>
  <si>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</si>
  <si>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</si>
  <si>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</si>
  <si>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</si>
  <si>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</si>
  <si>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</si>
  <si>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</si>
  <si>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</si>
  <si>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</si>
  <si>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</si>
  <si>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</si>
  <si>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</si>
  <si>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</si>
  <si>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</si>
  <si>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</si>
  <si>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</si>
  <si>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</si>
  <si>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</si>
  <si>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</si>
  <si>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</si>
  <si>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</si>
  <si>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</si>
  <si>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</si>
  <si>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</si>
  <si>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</si>
  <si>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</si>
  <si>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</si>
  <si>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</si>
  <si>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</si>
  <si>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</si>
  <si>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</si>
  <si>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</si>
  <si>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</si>
  <si>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</si>
  <si>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</si>
  <si>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</si>
  <si>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</si>
  <si>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</si>
  <si>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</si>
  <si>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</si>
  <si>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</si>
  <si>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</si>
  <si>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</si>
  <si>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</si>
  <si>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</si>
  <si>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</si>
  <si>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</si>
  <si>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</si>
  <si>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</si>
  <si>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</si>
  <si>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</si>
  <si>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</si>
  <si>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</si>
  <si>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</si>
  <si>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</si>
  <si>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</si>
  <si>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</si>
  <si>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</si>
  <si>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</si>
  <si>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</si>
  <si>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</si>
  <si>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</si>
  <si>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</si>
  <si>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</si>
  <si>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</si>
  <si>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</si>
  <si>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</si>
  <si>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</si>
  <si>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</si>
  <si>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</si>
  <si>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</si>
  <si>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</si>
  <si>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</si>
  <si>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</si>
  <si>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</si>
  <si>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</si>
  <si>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</si>
  <si>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</si>
  <si>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</si>
  <si>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</si>
  <si>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</si>
  <si>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</si>
  <si>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</si>
  <si>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</si>
  <si>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</si>
  <si>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</si>
  <si>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</si>
  <si>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</si>
  <si>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</si>
  <si>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</si>
  <si>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</si>
  <si>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</si>
  <si>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</si>
  <si>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</si>
  <si>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</si>
  <si>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</si>
  <si>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</si>
  <si>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</si>
  <si>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</si>
  <si>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</si>
  <si>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</si>
  <si>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</si>
  <si>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</si>
  <si>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</si>
  <si>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</si>
  <si>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</si>
  <si>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</si>
  <si>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</si>
  <si>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</si>
  <si>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</si>
  <si>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</si>
  <si>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</si>
  <si>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</si>
  <si>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</si>
  <si>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</si>
  <si>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</si>
  <si>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</si>
  <si>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</si>
  <si>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</si>
  <si>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</si>
  <si>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</si>
  <si>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</si>
  <si>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</si>
  <si>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</si>
  <si>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</si>
  <si>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</si>
  <si>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</si>
  <si>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</si>
  <si>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</si>
  <si>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</si>
  <si>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</si>
  <si>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</si>
  <si>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</si>
  <si>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</si>
  <si>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</si>
  <si>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</si>
  <si>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</si>
  <si>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</si>
  <si>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</si>
  <si>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</si>
  <si>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</si>
  <si>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</si>
  <si>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</si>
  <si>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</si>
  <si>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</si>
  <si>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</si>
  <si>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</si>
  <si>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</si>
  <si>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</si>
  <si>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</si>
  <si>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</si>
  <si>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</si>
  <si>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</si>
  <si>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</si>
  <si>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</si>
  <si>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</si>
  <si>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</si>
  <si>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</si>
  <si>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</si>
  <si>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</si>
  <si>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</si>
  <si>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</si>
  <si>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</si>
  <si>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</si>
  <si>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</si>
  <si>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</si>
  <si>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</si>
  <si>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</si>
  <si>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</si>
  <si>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</si>
  <si>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</si>
  <si>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</si>
  <si>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</si>
  <si>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</si>
  <si>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</si>
  <si>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</si>
  <si>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</si>
  <si>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</si>
  <si>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</si>
  <si>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</si>
  <si>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</si>
  <si>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</si>
  <si>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</si>
  <si>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</si>
  <si>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</si>
  <si>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</si>
  <si>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</si>
  <si>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</si>
  <si>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</si>
  <si>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</si>
  <si>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</si>
  <si>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</si>
  <si>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</si>
  <si>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</si>
  <si>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</si>
  <si>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</si>
  <si>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</si>
  <si>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</si>
  <si>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</si>
  <si>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</si>
  <si>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</si>
  <si>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</si>
  <si>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</si>
  <si>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</si>
  <si>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</si>
  <si>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</si>
  <si>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</si>
  <si>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</si>
  <si>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</si>
  <si>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</si>
  <si>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</si>
  <si>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</si>
  <si>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</si>
  <si>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</si>
  <si>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</si>
  <si>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</si>
  <si>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</si>
  <si>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</si>
  <si>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</si>
  <si>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</si>
  <si>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</si>
  <si>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</si>
  <si>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</si>
  <si>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</si>
  <si>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</si>
  <si>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</si>
  <si>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</si>
  <si>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</si>
  <si>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</si>
  <si>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</si>
  <si>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</si>
  <si>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</si>
  <si>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</si>
  <si>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</si>
  <si>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</si>
  <si>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</si>
  <si>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</si>
  <si>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</si>
  <si>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</si>
  <si>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</si>
  <si>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</si>
  <si>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</si>
  <si>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</si>
  <si>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</si>
  <si>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</si>
  <si>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</si>
  <si>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</si>
  <si>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</si>
  <si>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</si>
  <si>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</si>
  <si>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</si>
  <si>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</si>
  <si>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</si>
  <si>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</si>
  <si>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</si>
  <si>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</si>
  <si>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</si>
  <si>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</si>
  <si>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</si>
  <si>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</si>
  <si>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</si>
  <si>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</si>
  <si>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</si>
  <si>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</si>
  <si>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</si>
  <si>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</si>
  <si>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</si>
  <si>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</si>
  <si>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</si>
  <si>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</si>
  <si>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</si>
  <si>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</si>
  <si>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</si>
  <si>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</si>
  <si>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</si>
  <si>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</si>
  <si>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</si>
  <si>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</si>
  <si>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</si>
  <si>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</si>
  <si>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</si>
  <si>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</si>
  <si>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</si>
  <si>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</si>
  <si>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</si>
  <si>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</si>
  <si>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</si>
  <si>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</si>
  <si>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</si>
  <si>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</si>
  <si>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</si>
  <si>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</si>
  <si>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</si>
  <si>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</si>
  <si>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</si>
  <si>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</si>
  <si>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</si>
  <si>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</si>
  <si>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</si>
  <si>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</si>
  <si>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</si>
  <si>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</si>
  <si>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</si>
  <si>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</si>
  <si>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</si>
  <si>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</si>
  <si>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</si>
  <si>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</si>
  <si>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</si>
  <si>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</si>
  <si>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</si>
  <si>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</si>
  <si>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</si>
  <si>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</si>
  <si>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</si>
  <si>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</si>
  <si>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</si>
  <si>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</si>
  <si>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</si>
  <si>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</si>
  <si>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</si>
  <si>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</si>
  <si>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</si>
  <si>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</si>
  <si>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</si>
  <si>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</si>
  <si>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</si>
  <si>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</si>
  <si>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</si>
  <si>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</si>
  <si>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</si>
  <si>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</si>
  <si>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</si>
  <si>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</si>
  <si>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</si>
  <si>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</si>
  <si>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</si>
  <si>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</si>
  <si>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</si>
  <si>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</si>
  <si>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</si>
  <si>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</si>
  <si>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</si>
  <si>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</si>
  <si>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</si>
  <si>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</si>
  <si>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</si>
  <si>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</si>
  <si>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</si>
  <si>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</si>
  <si>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</si>
  <si>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</si>
  <si>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</si>
  <si>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</si>
  <si>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</si>
  <si>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</si>
  <si>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</si>
  <si>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</si>
  <si>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</si>
  <si>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</si>
  <si>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</si>
  <si>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</si>
  <si>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</si>
  <si>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</si>
  <si>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</si>
  <si>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</si>
  <si>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</si>
  <si>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</si>
  <si>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</si>
  <si>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</si>
  <si>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</si>
  <si>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</si>
  <si>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</si>
  <si>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</si>
  <si>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</si>
  <si>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</si>
  <si>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</si>
  <si>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</si>
  <si>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</si>
  <si>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</si>
  <si>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</si>
  <si>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</si>
  <si>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</si>
  <si>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</si>
  <si>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</si>
  <si>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</si>
  <si>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</si>
  <si>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</si>
  <si>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</si>
  <si>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</si>
  <si>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</si>
  <si>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</si>
  <si>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</si>
  <si>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</si>
  <si>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</si>
  <si>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</si>
  <si>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</si>
  <si>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</si>
  <si>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</si>
  <si>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</si>
  <si>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</si>
  <si>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</si>
  <si>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</si>
  <si>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</si>
  <si>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</si>
  <si>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</si>
  <si>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</si>
  <si>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</si>
  <si>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</si>
  <si>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</si>
  <si>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</si>
  <si>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</si>
  <si>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</si>
  <si>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</si>
  <si>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</si>
  <si>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</si>
  <si>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</si>
  <si>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</si>
  <si>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</si>
  <si>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</si>
  <si>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</si>
  <si>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</si>
  <si>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</si>
  <si>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</si>
  <si>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</si>
  <si>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</si>
  <si>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</si>
  <si>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</si>
  <si>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</si>
  <si>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</si>
  <si>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</si>
  <si>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</si>
  <si>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</si>
  <si>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</si>
  <si>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</si>
  <si>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</si>
  <si>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</si>
  <si>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</si>
  <si>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</si>
  <si>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</si>
  <si>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</si>
  <si>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</si>
  <si>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</si>
  <si>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</si>
  <si>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</si>
  <si>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</si>
  <si>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</si>
  <si>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</si>
  <si>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</si>
  <si>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</si>
  <si>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</si>
  <si>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</si>
  <si>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</si>
  <si>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</si>
  <si>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</si>
  <si>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</si>
  <si>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</si>
  <si>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</si>
  <si>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</si>
  <si>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</si>
  <si>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</si>
  <si>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</si>
  <si>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</si>
  <si>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</si>
  <si>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</si>
  <si>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</si>
  <si>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</si>
  <si>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</si>
  <si>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</si>
  <si>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</si>
  <si>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</si>
  <si>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</si>
  <si>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</si>
  <si>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</si>
  <si>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</si>
  <si>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</si>
  <si>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</si>
  <si>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</si>
  <si>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</si>
  <si>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</si>
  <si>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</si>
  <si>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</si>
  <si>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</si>
  <si>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</si>
  <si>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</si>
  <si>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</si>
  <si>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</si>
  <si>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</si>
  <si>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</si>
  <si>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</si>
  <si>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</si>
  <si>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</si>
  <si>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</si>
  <si>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</si>
  <si>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</si>
  <si>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</si>
  <si>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</si>
  <si>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</si>
  <si>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</si>
  <si>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</si>
  <si>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</si>
  <si>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</si>
  <si>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</si>
  <si>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</si>
  <si>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</si>
  <si>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</si>
  <si>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</si>
  <si>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</si>
  <si>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</si>
  <si>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</si>
  <si>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</si>
  <si>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</si>
  <si>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</si>
  <si>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</si>
  <si>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</si>
  <si>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</si>
  <si>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</si>
  <si>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</si>
  <si>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</si>
  <si>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</si>
  <si>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</si>
  <si>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</si>
  <si>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</si>
  <si>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</si>
  <si>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</si>
  <si>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</si>
  <si>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</si>
  <si>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</si>
  <si>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</si>
  <si>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</si>
  <si>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</si>
  <si>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</si>
  <si>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</si>
  <si>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</si>
  <si>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</si>
  <si>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</si>
  <si>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</si>
  <si>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</si>
  <si>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</si>
  <si>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</si>
  <si>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</si>
  <si>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</si>
  <si>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</si>
  <si>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</si>
  <si>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</si>
  <si>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</si>
  <si>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</si>
  <si>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</si>
  <si>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</si>
  <si>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</si>
  <si>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</si>
  <si>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</si>
  <si>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</si>
  <si>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</si>
  <si>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</si>
  <si>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</si>
  <si>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</si>
  <si>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</si>
  <si>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</si>
  <si>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</si>
  <si>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</si>
  <si>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</si>
  <si>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</si>
  <si>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</si>
  <si>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</si>
  <si>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</si>
  <si>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</si>
  <si>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</si>
  <si>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</si>
  <si>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</si>
  <si>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</si>
  <si>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</si>
  <si>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</si>
  <si>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</si>
  <si>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</si>
  <si>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</si>
  <si>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</si>
  <si>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</si>
  <si>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</si>
  <si>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</si>
  <si>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</si>
  <si>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</si>
  <si>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</si>
  <si>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</si>
  <si>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</si>
  <si>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</si>
  <si>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</si>
  <si>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</si>
  <si>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</si>
  <si>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</si>
  <si>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</si>
  <si>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</si>
  <si>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</si>
  <si>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</si>
  <si>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</si>
  <si>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</si>
  <si>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</si>
  <si>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</si>
  <si>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</si>
  <si>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</si>
  <si>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</si>
  <si>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</si>
  <si>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</si>
  <si>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</si>
  <si>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</si>
  <si>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</si>
  <si>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</si>
  <si>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</si>
  <si>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</si>
  <si>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</si>
  <si>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</si>
  <si>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</si>
  <si>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</si>
  <si>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</si>
  <si>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</si>
  <si>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</si>
  <si>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</si>
  <si>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</si>
  <si>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</si>
  <si>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</si>
  <si>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</si>
  <si>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</si>
  <si>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</si>
  <si>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</si>
  <si>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</si>
  <si>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</si>
  <si>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</si>
  <si>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</si>
  <si>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</si>
  <si>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</si>
  <si>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</si>
  <si>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</si>
  <si>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</si>
  <si>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</si>
  <si>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</si>
  <si>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</si>
  <si>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</si>
  <si>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</si>
  <si>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</si>
  <si>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</si>
  <si>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</si>
  <si>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</si>
  <si>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</si>
  <si>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</si>
  <si>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</si>
  <si>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</si>
  <si>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</si>
  <si>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</si>
  <si>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</si>
  <si>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</si>
  <si>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</si>
  <si>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</si>
  <si>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</si>
  <si>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</si>
  <si>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</si>
  <si>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</si>
  <si>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</si>
  <si>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</si>
  <si>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</si>
  <si>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</si>
  <si>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</si>
  <si>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</si>
  <si>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</si>
  <si>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</si>
  <si>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</si>
  <si>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</si>
  <si>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</si>
  <si>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</si>
  <si>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</si>
  <si>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</si>
  <si>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</si>
  <si>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</si>
  <si>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</si>
  <si>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</si>
  <si>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</si>
  <si>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</si>
  <si>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</si>
  <si>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</si>
  <si>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</si>
  <si>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</si>
  <si>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</si>
  <si>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</si>
  <si>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</si>
  <si>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</si>
  <si>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</si>
  <si>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</si>
  <si>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</si>
  <si>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</si>
  <si>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</si>
  <si>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</si>
  <si>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</si>
  <si>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</si>
  <si>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</si>
  <si>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</si>
  <si>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</si>
  <si>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</si>
  <si>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</si>
  <si>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</si>
  <si>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</si>
  <si>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</si>
  <si>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</si>
  <si>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</si>
  <si>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</si>
  <si>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</si>
  <si>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</si>
  <si>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</si>
  <si>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</si>
  <si>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</si>
  <si>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</si>
  <si>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</si>
  <si>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</si>
  <si>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</si>
  <si>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</si>
  <si>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</si>
  <si>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</si>
  <si>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</si>
  <si>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</si>
  <si>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</si>
  <si>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</si>
  <si>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</si>
  <si>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</si>
  <si>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</si>
  <si>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</si>
  <si>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</si>
  <si>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</si>
  <si>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</si>
  <si>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</si>
  <si>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</si>
  <si>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</si>
  <si>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</si>
  <si>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</si>
  <si>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</si>
  <si>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</si>
  <si>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</si>
  <si>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</si>
  <si>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</si>
  <si>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</si>
  <si>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</si>
  <si>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</si>
  <si>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</si>
  <si>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</si>
  <si>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</si>
  <si>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</si>
  <si>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</si>
  <si>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</si>
  <si>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</si>
  <si>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</si>
  <si>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</si>
  <si>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</si>
  <si>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</si>
  <si>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</si>
  <si>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</si>
  <si>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</si>
  <si>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</si>
  <si>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</si>
  <si>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</si>
  <si>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</si>
  <si>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</si>
  <si>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</si>
  <si>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</si>
  <si>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</si>
  <si>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</si>
  <si>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</si>
  <si>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</si>
  <si>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</si>
  <si>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</si>
  <si>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</si>
  <si>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</si>
  <si>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</si>
  <si>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</si>
  <si>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</si>
  <si>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</si>
  <si>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</si>
  <si>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</si>
  <si>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</si>
  <si>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</si>
  <si>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</si>
  <si>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</si>
  <si>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</si>
  <si>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</si>
  <si>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</si>
  <si>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</si>
  <si>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</si>
  <si>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</si>
  <si>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</si>
  <si>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</si>
  <si>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</si>
  <si>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</si>
  <si>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</si>
  <si>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</si>
  <si>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</si>
  <si>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</si>
  <si>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</si>
  <si>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</si>
  <si>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</si>
  <si>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</si>
  <si>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</si>
  <si>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</si>
  <si>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</si>
  <si>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</si>
  <si>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</si>
  <si>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</si>
  <si>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</si>
  <si>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</si>
  <si>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</si>
  <si>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</si>
  <si>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</si>
  <si>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</si>
  <si>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</si>
  <si>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</si>
  <si>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</si>
  <si>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</si>
  <si>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</si>
  <si>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</si>
  <si>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</si>
  <si>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</si>
  <si>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</si>
  <si>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</si>
  <si>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</si>
  <si>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</si>
  <si>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</si>
  <si>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</si>
  <si>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</si>
  <si>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</si>
  <si>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</si>
  <si>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</si>
  <si>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</si>
  <si>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</si>
  <si>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</si>
  <si>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</si>
  <si>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</si>
  <si>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</si>
  <si>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</si>
  <si>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</si>
  <si>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</si>
  <si>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</si>
  <si>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</si>
  <si>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</si>
  <si>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</si>
  <si>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</si>
  <si>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</si>
  <si>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</si>
  <si>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</si>
  <si>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</si>
  <si>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</si>
  <si>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</si>
  <si>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</si>
  <si>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</si>
  <si>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</si>
  <si>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</si>
  <si>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</si>
  <si>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</si>
  <si>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</si>
  <si>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</si>
  <si>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</si>
  <si>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</si>
  <si>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</si>
  <si>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</si>
  <si>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</si>
  <si>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</si>
  <si>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</si>
  <si>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</si>
  <si>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</si>
  <si>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</si>
  <si>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</si>
  <si>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</si>
  <si>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</si>
  <si>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</si>
  <si>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</si>
  <si>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</si>
  <si>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</si>
  <si>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</si>
  <si>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</si>
  <si>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</si>
  <si>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</si>
  <si>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</si>
  <si>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</si>
  <si>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</si>
  <si>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</si>
  <si>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</si>
  <si>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</si>
  <si>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</si>
  <si>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</si>
  <si>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</si>
  <si>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</si>
  <si>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</si>
  <si>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</si>
  <si>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</si>
  <si>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</si>
  <si>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</si>
  <si>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</si>
  <si>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</si>
  <si>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</si>
  <si>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</si>
  <si>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</si>
  <si>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</si>
  <si>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</si>
  <si>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</si>
  <si>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</si>
  <si>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</si>
  <si>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</si>
  <si>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</si>
  <si>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</si>
  <si>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</si>
  <si>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</si>
  <si>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</si>
  <si>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</si>
  <si>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</si>
  <si>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</si>
  <si>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</si>
  <si>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</si>
  <si>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</si>
  <si>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</si>
  <si>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</si>
  <si>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</si>
  <si>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</si>
  <si>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</si>
  <si>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</si>
  <si>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</si>
  <si>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</si>
  <si>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</si>
  <si>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</si>
  <si>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</si>
  <si>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</si>
  <si>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</si>
  <si>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</si>
  <si>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</si>
  <si>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</si>
  <si>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</si>
  <si>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</si>
  <si>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</si>
  <si>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</si>
  <si>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</si>
  <si>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</si>
  <si>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</si>
  <si>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</si>
  <si>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</si>
  <si>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</si>
  <si>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</si>
  <si>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</si>
  <si>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</si>
  <si>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</si>
  <si>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</si>
  <si>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</si>
  <si>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</si>
  <si>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</si>
  <si>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</si>
  <si>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</si>
  <si>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</si>
  <si>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</si>
  <si>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</si>
  <si>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</si>
  <si>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</si>
  <si>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</si>
  <si>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</si>
  <si>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</si>
  <si>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</si>
  <si>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</si>
  <si>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</si>
  <si>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</si>
  <si>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</si>
  <si>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</si>
  <si>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</si>
  <si>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</si>
  <si>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</si>
  <si>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</si>
  <si>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</si>
  <si>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</si>
  <si>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</si>
  <si>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</si>
  <si>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</si>
  <si>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</si>
  <si>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</si>
  <si>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</si>
  <si>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</si>
  <si>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</si>
  <si>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</si>
  <si>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</si>
  <si>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</si>
  <si>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</si>
  <si>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</si>
  <si>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</si>
  <si>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</si>
  <si>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</si>
  <si>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</si>
  <si>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</si>
  <si>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</si>
  <si>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</si>
  <si>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</si>
  <si>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</si>
  <si>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</si>
  <si>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</si>
  <si>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</si>
  <si>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</si>
  <si>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</si>
  <si>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</si>
  <si>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</si>
  <si>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</si>
  <si>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</si>
  <si>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</si>
  <si>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</si>
  <si>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</si>
  <si>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</si>
  <si>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</si>
  <si>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</si>
  <si>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</si>
  <si>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</si>
  <si>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</si>
  <si>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</si>
  <si>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</si>
  <si>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</si>
  <si>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</si>
  <si>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</si>
  <si>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</si>
  <si>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</si>
  <si>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</si>
  <si>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</si>
  <si>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</si>
  <si>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</si>
  <si>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</si>
  <si>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</si>
  <si>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</si>
  <si>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</si>
  <si>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</si>
  <si>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</si>
  <si>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</si>
  <si>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</si>
  <si>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</si>
  <si>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</si>
  <si>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</si>
  <si>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</si>
  <si>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</si>
  <si>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</si>
  <si>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</si>
  <si>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</si>
  <si>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</si>
  <si>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</si>
  <si>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</si>
  <si>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</si>
  <si>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</si>
  <si>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</si>
  <si>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</si>
  <si>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</si>
  <si>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</si>
  <si>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</si>
  <si>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</si>
  <si>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</si>
  <si>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</si>
  <si>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</si>
  <si>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</si>
  <si>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</si>
  <si>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</si>
  <si>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</si>
  <si>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</si>
  <si>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</si>
  <si>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</si>
  <si>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</si>
  <si>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</si>
  <si>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</si>
  <si>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</si>
  <si>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</si>
  <si>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</si>
  <si>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</si>
  <si>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</si>
  <si>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</si>
  <si>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</si>
  <si>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</si>
  <si>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</si>
  <si>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</si>
  <si>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</si>
  <si>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</si>
  <si>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</si>
  <si>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</si>
  <si>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</si>
  <si>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</si>
  <si>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</si>
  <si>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</si>
  <si>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</si>
  <si>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</si>
  <si>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</si>
  <si>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</si>
  <si>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</si>
  <si>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</si>
  <si>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</si>
  <si>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</si>
  <si>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</si>
  <si>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</si>
  <si>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</si>
  <si>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</si>
  <si>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</si>
  <si>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</si>
  <si>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</si>
  <si>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</si>
  <si>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</si>
  <si>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</si>
  <si>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</si>
  <si>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</si>
  <si>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</si>
  <si>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</si>
  <si>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</si>
  <si>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</si>
  <si>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</si>
  <si>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</si>
  <si>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</si>
  <si>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</si>
  <si>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</si>
  <si>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</si>
  <si>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</si>
  <si>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</si>
  <si>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</si>
  <si>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</si>
  <si>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</si>
  <si>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</si>
  <si>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</si>
  <si>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</si>
  <si>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</si>
  <si>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</si>
  <si>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</si>
  <si>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</si>
  <si>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</si>
  <si>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</si>
  <si>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</si>
  <si>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</si>
  <si>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</si>
  <si>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</si>
  <si>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</si>
  <si>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</si>
  <si>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</si>
  <si>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</si>
  <si>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</si>
  <si>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</si>
  <si>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</si>
  <si>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</si>
  <si>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</si>
  <si>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</si>
  <si>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</si>
  <si>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</si>
  <si>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</si>
  <si>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</si>
  <si>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</si>
  <si>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</si>
  <si>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</si>
  <si>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</si>
  <si>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</si>
  <si>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</si>
  <si>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</si>
  <si>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</si>
  <si>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</si>
  <si>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</si>
  <si>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</si>
  <si>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</si>
  <si>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</si>
  <si>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</si>
  <si>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</si>
  <si>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</si>
  <si>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</si>
  <si>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</si>
  <si>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</si>
  <si>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</si>
  <si>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</si>
  <si>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</si>
  <si>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</si>
  <si>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</si>
  <si>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</si>
  <si>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</si>
  <si>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</si>
  <si>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</si>
  <si>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</si>
  <si>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</si>
  <si>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</si>
  <si>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</si>
  <si>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</si>
  <si>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</si>
  <si>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</si>
  <si>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</si>
  <si>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</si>
  <si>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</si>
  <si>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</si>
  <si>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</si>
  <si>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</si>
  <si>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</si>
  <si>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</si>
  <si>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</si>
  <si>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</si>
  <si>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</si>
  <si>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</si>
  <si>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</si>
  <si>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</si>
  <si>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</si>
  <si>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</si>
  <si>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</si>
  <si>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</si>
  <si>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</si>
  <si>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</si>
  <si>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</si>
  <si>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</si>
  <si>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</si>
  <si>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</si>
  <si>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</si>
  <si>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</si>
  <si>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</si>
  <si>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</si>
  <si>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</si>
  <si>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</si>
  <si>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</si>
  <si>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</si>
  <si>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</si>
  <si>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</si>
  <si>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</si>
  <si>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</si>
  <si>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</si>
  <si>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</si>
  <si>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</si>
  <si>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</si>
  <si>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</si>
  <si>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</si>
  <si>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</si>
  <si>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</si>
  <si>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</si>
  <si>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</si>
  <si>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</si>
  <si>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</si>
  <si>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</si>
  <si>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</si>
  <si>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</si>
  <si>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</si>
  <si>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</si>
  <si>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</si>
  <si>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</si>
  <si>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</si>
  <si>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</si>
  <si>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</si>
  <si>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</si>
  <si>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</si>
  <si>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</si>
  <si>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</si>
  <si>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</si>
  <si>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</si>
  <si>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</si>
  <si>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</si>
  <si>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</si>
  <si>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</si>
  <si>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</si>
  <si>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</si>
  <si>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</si>
  <si>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</si>
  <si>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</si>
  <si>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</si>
  <si>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</si>
  <si>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</si>
  <si>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</si>
  <si>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</si>
  <si>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</si>
  <si>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</si>
  <si>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</si>
  <si>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</si>
  <si>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</si>
  <si>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</si>
  <si>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</si>
  <si>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</si>
  <si>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</si>
  <si>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</si>
  <si>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</si>
  <si>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</si>
  <si>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</si>
  <si>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</si>
  <si>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</si>
  <si>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</si>
  <si>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</si>
  <si>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</si>
  <si>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</si>
  <si>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</si>
  <si>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</si>
  <si>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</si>
  <si>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</si>
  <si>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</si>
  <si>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</si>
  <si>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</si>
  <si>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</si>
  <si>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</si>
  <si>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</si>
  <si>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</si>
  <si>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</si>
  <si>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</si>
  <si>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</si>
  <si>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</si>
  <si>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</si>
  <si>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</si>
  <si>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</si>
  <si>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</si>
  <si>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</si>
  <si>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</si>
  <si>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</si>
  <si>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</si>
  <si>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</si>
  <si>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</si>
  <si>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</si>
  <si>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</si>
  <si>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</si>
  <si>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</si>
  <si>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</si>
  <si>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</si>
  <si>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</si>
  <si>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</si>
  <si>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</si>
  <si>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</si>
  <si>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</si>
  <si>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</si>
  <si>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</si>
  <si>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</si>
  <si>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</si>
  <si>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</si>
  <si>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</si>
  <si>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</si>
  <si>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</si>
  <si>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</si>
  <si>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</si>
  <si>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</si>
  <si>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</si>
  <si>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</si>
  <si>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</si>
  <si>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</si>
  <si>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</si>
  <si>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</si>
  <si>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</si>
  <si>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</si>
  <si>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</si>
  <si>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</si>
  <si>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</si>
  <si>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</si>
  <si>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</si>
  <si>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</si>
  <si>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</si>
  <si>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</si>
  <si>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</si>
  <si>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</si>
  <si>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</si>
  <si>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</si>
  <si>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</si>
  <si>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</si>
  <si>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</si>
  <si>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</si>
  <si>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</si>
  <si>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</si>
  <si>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</si>
  <si>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</si>
  <si>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</si>
  <si>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</si>
  <si>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</si>
  <si>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</si>
  <si>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</si>
  <si>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</si>
  <si>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</si>
  <si>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</si>
  <si>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</si>
  <si>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</si>
  <si>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</si>
  <si>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</si>
  <si>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</si>
  <si>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</si>
  <si>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</si>
  <si>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</si>
  <si>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</si>
  <si>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</si>
  <si>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</si>
  <si>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</si>
  <si>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</si>
  <si>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</si>
  <si>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</si>
  <si>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</si>
  <si>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</si>
  <si>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</si>
  <si>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</si>
  <si>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</si>
  <si>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</si>
  <si>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</si>
  <si>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</si>
  <si>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</si>
  <si>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</si>
  <si>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</si>
  <si>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</si>
  <si>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</si>
  <si>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</si>
  <si>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</si>
  <si>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</si>
  <si>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</si>
  <si>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</si>
  <si>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</si>
  <si>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</si>
  <si>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</si>
  <si>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</si>
  <si>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</si>
  <si>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</si>
  <si>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</si>
  <si>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</si>
  <si>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</si>
  <si>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</si>
  <si>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</si>
  <si>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</si>
  <si>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</si>
  <si>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</si>
  <si>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</si>
  <si>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</si>
  <si>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</si>
  <si>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</si>
  <si>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</si>
  <si>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</si>
  <si>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</si>
  <si>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</si>
  <si>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</si>
  <si>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</si>
  <si>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</si>
  <si>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</si>
  <si>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</si>
  <si>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</si>
  <si>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</si>
  <si>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</si>
  <si>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</si>
  <si>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</si>
  <si>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</si>
  <si>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</si>
  <si>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</si>
  <si>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</si>
  <si>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</si>
  <si>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</si>
  <si>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</si>
  <si>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</si>
  <si>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</si>
  <si>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</si>
  <si>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</si>
  <si>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</si>
  <si>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</si>
  <si>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</si>
  <si>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</si>
  <si>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</si>
  <si>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</si>
  <si>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</si>
  <si>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</si>
  <si>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</si>
  <si>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</si>
  <si>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</si>
  <si>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</si>
  <si>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</si>
  <si>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</si>
  <si>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</si>
  <si>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</si>
  <si>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</si>
  <si>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</si>
  <si>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</si>
  <si>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</si>
  <si>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</si>
  <si>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</si>
  <si>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</si>
  <si>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</si>
  <si>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</si>
  <si>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</si>
  <si>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</si>
  <si>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</si>
  <si>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</si>
  <si>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</si>
  <si>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</si>
  <si>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</si>
  <si>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</si>
  <si>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</si>
  <si>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</si>
  <si>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</si>
  <si>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</si>
  <si>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</si>
  <si>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</si>
  <si>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</si>
  <si>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</si>
  <si>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</si>
  <si>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</si>
  <si>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</si>
  <si>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</si>
  <si>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</si>
  <si>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</si>
  <si>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</si>
  <si>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</si>
  <si>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</si>
  <si>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</si>
  <si>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</si>
  <si>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</si>
  <si>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</si>
  <si>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</si>
  <si>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</si>
  <si>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</si>
  <si>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</si>
  <si>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</si>
  <si>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</si>
  <si>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</si>
  <si>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</si>
  <si>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</si>
  <si>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</si>
  <si>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</si>
  <si>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</si>
  <si>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</si>
  <si>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</si>
  <si>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</si>
  <si>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</si>
  <si>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</si>
  <si>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</si>
  <si>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</si>
  <si>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</si>
  <si>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</si>
  <si>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</si>
  <si>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</si>
  <si>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</si>
  <si>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</si>
  <si>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</si>
  <si>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</si>
  <si>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</si>
  <si>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</si>
  <si>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</si>
  <si>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</si>
  <si>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</si>
  <si>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</si>
  <si>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</si>
  <si>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</si>
  <si>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</si>
  <si>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</si>
  <si>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</si>
  <si>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</si>
  <si>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</si>
  <si>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</si>
  <si>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</si>
  <si>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</si>
  <si>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</si>
  <si>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</si>
  <si>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</si>
  <si>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</si>
  <si>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</si>
  <si>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</si>
  <si>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</si>
  <si>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</si>
  <si>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</si>
  <si>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</si>
  <si>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</si>
  <si>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</si>
  <si>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</si>
  <si>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</si>
  <si>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</si>
  <si>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</si>
  <si>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</si>
  <si>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</si>
  <si>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</si>
  <si>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</si>
  <si>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</si>
  <si>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</si>
  <si>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</si>
  <si>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</si>
  <si>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</si>
  <si>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</si>
  <si>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</si>
  <si>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</si>
  <si>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</si>
  <si>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</si>
  <si>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</si>
  <si>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</si>
  <si>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</si>
  <si>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</si>
  <si>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</si>
  <si>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</si>
  <si>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</si>
  <si>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</si>
  <si>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</si>
  <si>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</si>
  <si>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</si>
  <si>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</si>
  <si>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</si>
  <si>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</si>
  <si>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</si>
  <si>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</si>
  <si>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</si>
  <si>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</si>
  <si>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</si>
  <si>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</si>
  <si>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</si>
  <si>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</si>
  <si>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</si>
  <si>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</si>
  <si>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</si>
  <si>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</si>
  <si>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</si>
  <si>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</si>
  <si>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</si>
  <si>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</si>
  <si>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</si>
  <si>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</si>
  <si>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</si>
  <si>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</si>
  <si>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</si>
  <si>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</si>
  <si>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</si>
  <si>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</si>
  <si>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</si>
  <si>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</si>
  <si>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</si>
  <si>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</si>
  <si>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</si>
  <si>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</si>
  <si>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</si>
  <si>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</si>
  <si>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</si>
  <si>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</si>
  <si>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</si>
  <si>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</si>
  <si>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</si>
  <si>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</si>
  <si>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</si>
  <si>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</si>
  <si>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</si>
  <si>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</si>
  <si>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</si>
  <si>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</si>
  <si>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</si>
  <si>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</si>
  <si>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</si>
  <si>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</si>
  <si>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</si>
  <si>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</si>
  <si>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</si>
  <si>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</si>
  <si>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</si>
  <si>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</si>
  <si>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</si>
  <si>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</si>
  <si>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</si>
  <si>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</si>
  <si>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</si>
  <si>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</si>
  <si>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</si>
  <si>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</si>
  <si>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</si>
  <si>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</si>
  <si>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</si>
  <si>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</si>
  <si>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</si>
  <si>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</si>
  <si>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</si>
  <si>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</si>
  <si>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</si>
  <si>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</si>
  <si>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</si>
  <si>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</si>
  <si>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</si>
  <si>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</si>
  <si>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</si>
  <si>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</si>
  <si>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</si>
  <si>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</si>
  <si>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</si>
  <si>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</si>
  <si>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</si>
  <si>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</si>
  <si>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</si>
  <si>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</si>
  <si>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</si>
  <si>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</si>
  <si>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</si>
  <si>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</si>
  <si>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</si>
  <si>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</si>
  <si>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</si>
  <si>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</si>
  <si>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</si>
  <si>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</si>
  <si>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</si>
  <si>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</si>
  <si>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</si>
  <si>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</si>
  <si>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</si>
  <si>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</si>
  <si>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</si>
  <si>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</si>
  <si>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</si>
  <si>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</si>
  <si>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</si>
  <si>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</si>
  <si>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</si>
  <si>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</si>
  <si>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</si>
  <si>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</si>
  <si>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</si>
  <si>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</si>
  <si>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</si>
  <si>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</si>
  <si>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</si>
  <si>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</si>
  <si>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</si>
  <si>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</si>
  <si>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</si>
  <si>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</si>
  <si>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</si>
  <si>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</si>
  <si>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</si>
  <si>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</si>
  <si>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</si>
  <si>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</si>
  <si>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</si>
  <si>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</si>
  <si>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</si>
  <si>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</si>
  <si>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</si>
  <si>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</si>
  <si>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</si>
  <si>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</si>
  <si>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</si>
  <si>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</si>
  <si>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</si>
  <si>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</si>
  <si>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</si>
  <si>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</si>
  <si>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</si>
  <si>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</si>
  <si>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</si>
  <si>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</si>
  <si>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</si>
  <si>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</si>
  <si>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</si>
  <si>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</si>
  <si>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</si>
  <si>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</si>
  <si>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</si>
  <si>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</si>
  <si>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</si>
  <si>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</si>
  <si>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</si>
  <si>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</si>
  <si>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</si>
  <si>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</si>
  <si>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</si>
  <si>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</si>
  <si>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</si>
  <si>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</si>
  <si>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</si>
  <si>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</si>
  <si>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</si>
  <si>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</si>
  <si>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</si>
  <si>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</si>
  <si>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</si>
  <si>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</si>
  <si>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</si>
  <si>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</si>
  <si>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</si>
  <si>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</si>
  <si>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</si>
  <si>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</si>
  <si>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</si>
  <si>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</si>
  <si>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</si>
  <si>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</si>
  <si>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</si>
  <si>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</si>
  <si>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</si>
  <si>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</si>
  <si>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</si>
  <si>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</si>
  <si>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</si>
  <si>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</si>
  <si>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</si>
  <si>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</si>
  <si>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</si>
  <si>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</si>
  <si>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</si>
  <si>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</si>
  <si>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</si>
  <si>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</si>
  <si>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</si>
  <si>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</si>
  <si>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</si>
  <si>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</si>
  <si>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</si>
  <si>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</si>
  <si>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</si>
  <si>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</si>
  <si>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</si>
  <si>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</si>
  <si>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</si>
  <si>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</si>
  <si>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</si>
  <si>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</si>
  <si>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</si>
  <si>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</si>
  <si>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</si>
  <si>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</si>
  <si>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</si>
  <si>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</si>
  <si>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</si>
  <si>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</si>
  <si>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</si>
  <si>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</si>
  <si>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</si>
  <si>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</si>
  <si>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</si>
  <si>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</si>
  <si>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</si>
  <si>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</si>
  <si>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</si>
  <si>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</si>
  <si>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</si>
  <si>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</si>
  <si>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</si>
  <si>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</si>
  <si>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</si>
  <si>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</si>
  <si>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</si>
  <si>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</si>
  <si>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</si>
  <si>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</si>
  <si>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</si>
  <si>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</si>
  <si>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</si>
  <si>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</si>
  <si>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</si>
  <si>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</si>
  <si>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</si>
  <si>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</si>
  <si>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</si>
  <si>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</si>
  <si>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</si>
  <si>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</si>
  <si>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</si>
  <si>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</si>
  <si>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</si>
  <si>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</si>
  <si>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</si>
  <si>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</si>
  <si>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</si>
  <si>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</si>
  <si>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</si>
  <si>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</si>
  <si>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</si>
  <si>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</si>
  <si>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</si>
  <si>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</si>
  <si>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</si>
  <si>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</si>
  <si>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</si>
  <si>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</si>
  <si>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</si>
  <si>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</si>
  <si>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</si>
  <si>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</si>
  <si>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</si>
  <si>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</si>
  <si>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</si>
  <si>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</si>
  <si>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</si>
  <si>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</si>
  <si>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</si>
  <si>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</si>
  <si>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</si>
  <si>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</si>
  <si>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</si>
  <si>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</si>
  <si>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</si>
  <si>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</si>
  <si>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</si>
  <si>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</si>
  <si>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</si>
  <si>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</si>
  <si>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</si>
  <si>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</si>
  <si>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</si>
  <si>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</si>
  <si>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</si>
  <si>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</si>
  <si>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</si>
  <si>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</si>
  <si>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</si>
  <si>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</si>
  <si>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</si>
  <si>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</si>
  <si>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</si>
  <si>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</si>
  <si>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</si>
  <si>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</si>
  <si>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</si>
  <si>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</si>
  <si>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</si>
  <si>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</si>
  <si>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</si>
  <si>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</si>
  <si>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</si>
  <si>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</si>
  <si>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</si>
  <si>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</si>
  <si>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</si>
  <si>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</si>
  <si>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</si>
  <si>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</si>
  <si>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</si>
  <si>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</si>
  <si>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</si>
  <si>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</si>
  <si>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</si>
  <si>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</si>
  <si>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</si>
  <si>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</si>
  <si>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</si>
  <si>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</si>
  <si>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</si>
  <si>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</si>
  <si>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</si>
  <si>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</si>
  <si>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</si>
  <si>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</si>
  <si>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</si>
  <si>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</si>
  <si>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</si>
  <si>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</si>
  <si>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</si>
  <si>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</si>
  <si>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</si>
  <si>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</si>
  <si>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</si>
  <si>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</si>
  <si>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</si>
  <si>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</si>
  <si>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</si>
  <si>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</si>
  <si>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</si>
  <si>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</si>
  <si>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</si>
  <si>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</si>
  <si>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</si>
  <si>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</si>
  <si>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</si>
  <si>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</si>
  <si>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</si>
  <si>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</si>
  <si>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</si>
  <si>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</si>
  <si>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</si>
  <si>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</si>
  <si>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</si>
  <si>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</si>
  <si>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</si>
  <si>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</si>
  <si>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</si>
  <si>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</si>
  <si>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</si>
  <si>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</si>
  <si>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</si>
  <si>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</si>
  <si>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</si>
  <si>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</si>
  <si>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</si>
  <si>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</si>
  <si>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</si>
  <si>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</si>
  <si>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</si>
  <si>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</si>
  <si>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</si>
  <si>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</si>
  <si>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</si>
  <si>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</si>
  <si>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</si>
  <si>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</si>
  <si>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</si>
  <si>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</si>
  <si>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</si>
  <si>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</si>
  <si>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</si>
  <si>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</si>
  <si>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</si>
  <si>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</si>
  <si>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</si>
  <si>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</si>
  <si>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</si>
  <si>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</si>
  <si>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</si>
  <si>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</si>
  <si>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</si>
  <si>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</si>
  <si>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</si>
  <si>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</si>
  <si>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</si>
  <si>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</si>
  <si>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</si>
  <si>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</si>
  <si>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</si>
  <si>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</si>
  <si>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</si>
  <si>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</si>
  <si>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</si>
  <si>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</si>
  <si>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</si>
  <si>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</si>
  <si>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</si>
  <si>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</si>
  <si>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</si>
  <si>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</si>
  <si>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</si>
  <si>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</si>
  <si>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</si>
  <si>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</si>
  <si>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</si>
  <si>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</si>
  <si>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</si>
  <si>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</si>
  <si>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</si>
  <si>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</si>
  <si>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</si>
  <si>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</si>
  <si>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</si>
  <si>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</si>
  <si>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</si>
  <si>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</si>
  <si>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</si>
  <si>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</si>
  <si>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</si>
  <si>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</si>
  <si>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</si>
  <si>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</si>
  <si>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</si>
  <si>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</si>
  <si>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</si>
  <si>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</si>
  <si>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</si>
  <si>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</si>
  <si>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</si>
  <si>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</si>
  <si>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</si>
  <si>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</si>
  <si>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</si>
  <si>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</si>
  <si>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</si>
  <si>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</si>
  <si>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</si>
  <si>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</si>
  <si>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</si>
  <si>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</si>
  <si>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</si>
  <si>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</si>
  <si>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</si>
  <si>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</si>
  <si>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</si>
  <si>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</si>
  <si>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</si>
  <si>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</si>
  <si>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</si>
  <si>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</si>
  <si>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</si>
  <si>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</si>
  <si>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</si>
  <si>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</si>
  <si>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</si>
  <si>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</si>
  <si>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</si>
  <si>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</si>
  <si>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</si>
  <si>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</si>
  <si>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</si>
  <si>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</si>
  <si>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</si>
  <si>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</si>
  <si>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</si>
  <si>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</si>
  <si>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</si>
  <si>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</si>
  <si>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</si>
  <si>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</si>
  <si>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</si>
  <si>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</si>
  <si>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</si>
  <si>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</si>
  <si>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</si>
  <si>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</si>
  <si>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</si>
  <si>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</si>
  <si>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</si>
  <si>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</si>
  <si>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</si>
  <si>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</si>
  <si>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</si>
  <si>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</si>
  <si>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</si>
  <si>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</si>
  <si>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</si>
  <si>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</si>
  <si>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</si>
  <si>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</si>
  <si>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</si>
  <si>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</si>
  <si>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</si>
  <si>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</si>
  <si>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</si>
  <si>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</si>
  <si>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</si>
  <si>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</si>
  <si>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</si>
  <si>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</si>
  <si>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</si>
  <si>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</si>
  <si>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</si>
  <si>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</si>
  <si>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</si>
  <si>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</si>
  <si>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</si>
  <si>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</si>
  <si>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</si>
  <si>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</si>
  <si>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</si>
  <si>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</si>
  <si>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</si>
  <si>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</si>
  <si>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</si>
  <si>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</si>
  <si>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</si>
  <si>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</si>
  <si>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</si>
  <si>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</si>
  <si>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</si>
  <si>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</si>
  <si>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</si>
  <si>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</si>
  <si>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</si>
  <si>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</si>
  <si>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</si>
  <si>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</si>
  <si>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</si>
  <si>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</si>
  <si>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</si>
  <si>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</si>
  <si>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</si>
  <si>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</si>
  <si>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</si>
  <si>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</si>
  <si>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</si>
  <si>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</si>
  <si>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</si>
  <si>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</si>
  <si>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</si>
  <si>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</si>
  <si>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</si>
  <si>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</si>
  <si>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</si>
  <si>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</si>
  <si>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</si>
  <si>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</si>
  <si>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</si>
  <si>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</si>
  <si>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</si>
  <si>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</si>
  <si>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</si>
  <si>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</si>
  <si>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</si>
  <si>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</si>
  <si>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</si>
  <si>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</si>
  <si>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</si>
  <si>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</si>
  <si>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</si>
  <si>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</si>
  <si>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</si>
  <si>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</si>
  <si>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</si>
  <si>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</si>
  <si>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</si>
  <si>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</si>
  <si>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</si>
  <si>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</si>
  <si>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</si>
  <si>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</si>
  <si>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</si>
  <si>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</si>
  <si>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</si>
  <si>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</si>
  <si>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</si>
  <si>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</si>
  <si>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</si>
  <si>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</si>
  <si>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</si>
  <si>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</si>
  <si>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</si>
  <si>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</si>
  <si>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</si>
  <si>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</si>
  <si>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</si>
  <si>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</si>
  <si>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</si>
  <si>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</si>
  <si>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</si>
  <si>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</si>
  <si>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</si>
  <si>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</si>
  <si>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</si>
  <si>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</si>
  <si>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</si>
  <si>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</si>
  <si>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</si>
  <si>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</si>
  <si>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</si>
  <si>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</si>
  <si>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</si>
  <si>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</si>
  <si>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</si>
  <si>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</si>
  <si>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</si>
  <si>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</si>
  <si>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</si>
  <si>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</si>
  <si>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</si>
  <si>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</si>
  <si>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</si>
  <si>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</si>
  <si>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</si>
  <si>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</si>
  <si>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</si>
  <si>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</si>
  <si>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</si>
  <si>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</si>
  <si>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</si>
  <si>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</si>
  <si>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</si>
  <si>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</si>
  <si>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</si>
  <si>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</si>
  <si>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</si>
  <si>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</si>
  <si>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</si>
  <si>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</si>
  <si>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</si>
  <si>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</si>
  <si>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</si>
  <si>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</si>
  <si>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</si>
  <si>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</si>
  <si>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</si>
  <si>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</si>
  <si>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</si>
  <si>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</si>
  <si>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</si>
  <si>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</si>
  <si>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</si>
  <si>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</si>
  <si>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</si>
  <si>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</si>
  <si>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</si>
  <si>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</si>
  <si>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</si>
  <si>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</si>
  <si>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</si>
  <si>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</si>
  <si>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</si>
  <si>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</si>
  <si>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</si>
  <si>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</si>
  <si>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</si>
  <si>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</si>
  <si>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</si>
  <si>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</si>
  <si>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</si>
  <si>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</si>
  <si>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</si>
  <si>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</si>
  <si>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</si>
  <si>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</si>
  <si>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</si>
  <si>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</si>
  <si>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</si>
  <si>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</si>
  <si>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</si>
  <si>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</si>
  <si>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</si>
  <si>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</si>
  <si>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</si>
  <si>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</si>
  <si>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</si>
  <si>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</si>
  <si>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</si>
  <si>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</si>
  <si>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</si>
  <si>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</si>
  <si>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</si>
  <si>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</si>
  <si>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</si>
  <si>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</si>
  <si>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</si>
  <si>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</si>
  <si>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</si>
  <si>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</si>
  <si>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</si>
  <si>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</si>
  <si>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</si>
  <si>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</si>
  <si>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</si>
  <si>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</si>
  <si>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</si>
  <si>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</si>
  <si>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</si>
  <si>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</si>
  <si>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</si>
  <si>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</si>
  <si>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</si>
  <si>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</si>
  <si>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</si>
  <si>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</si>
  <si>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</si>
  <si>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</si>
  <si>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</si>
  <si>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</si>
  <si>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</si>
  <si>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</si>
  <si>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</si>
  <si>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</si>
  <si>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</si>
  <si>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</si>
  <si>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</si>
  <si>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</si>
  <si>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</si>
  <si>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</si>
  <si>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</si>
  <si>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</si>
  <si>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</si>
  <si>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</si>
  <si>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</si>
  <si>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</si>
  <si>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</si>
  <si>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</si>
  <si>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</si>
  <si>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</si>
  <si>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</si>
  <si>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</si>
  <si>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</si>
  <si>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</si>
  <si>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</si>
  <si>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</si>
  <si>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</si>
  <si>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</si>
  <si>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</si>
  <si>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</si>
  <si>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</si>
  <si>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</si>
  <si>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</si>
  <si>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</si>
  <si>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</si>
  <si>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</si>
  <si>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</si>
  <si>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</si>
  <si>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</si>
  <si>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</si>
  <si>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</si>
  <si>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</si>
  <si>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</si>
  <si>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</si>
  <si>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</si>
  <si>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</si>
  <si>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</si>
  <si>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</si>
  <si>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</si>
  <si>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</si>
  <si>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</si>
  <si>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</si>
  <si>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</si>
  <si>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</si>
  <si>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</si>
  <si>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</si>
  <si>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</si>
  <si>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</si>
  <si>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</si>
  <si>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</si>
  <si>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</si>
  <si>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</si>
  <si>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</si>
  <si>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</si>
  <si>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</si>
  <si>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</si>
  <si>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</si>
  <si>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</si>
  <si>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</si>
  <si>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</si>
  <si>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</si>
  <si>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</si>
  <si>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</si>
  <si>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</si>
  <si>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</si>
  <si>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</si>
  <si>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</si>
  <si>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</si>
  <si>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</si>
  <si>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</si>
  <si>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</si>
  <si>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</si>
  <si>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</si>
  <si>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</si>
  <si>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</si>
  <si>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</si>
  <si>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</si>
  <si>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</si>
  <si>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</si>
  <si>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</si>
  <si>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</si>
  <si>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</si>
  <si>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</si>
  <si>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</si>
  <si>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</si>
  <si>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</si>
  <si>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</si>
  <si>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</si>
  <si>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</si>
  <si>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</si>
  <si>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</si>
  <si>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</si>
  <si>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</si>
  <si>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</si>
  <si>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</si>
  <si>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</si>
  <si>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</si>
  <si>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</si>
  <si>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</si>
  <si>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</si>
  <si>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</si>
  <si>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</si>
  <si>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</si>
  <si>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</si>
  <si>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</si>
  <si>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</si>
  <si>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</si>
  <si>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</si>
  <si>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</si>
  <si>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</si>
  <si>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</si>
  <si>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</si>
  <si>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</si>
  <si>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</si>
  <si>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</si>
  <si>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</si>
  <si>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</si>
  <si>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</si>
  <si>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</si>
  <si>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</si>
  <si>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</si>
  <si>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</si>
  <si>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</si>
  <si>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</si>
  <si>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</si>
  <si>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</si>
  <si>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</si>
  <si>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</si>
  <si>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</si>
  <si>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</si>
  <si>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</si>
  <si>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</si>
  <si>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</si>
  <si>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</si>
  <si>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</si>
  <si>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</si>
  <si>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</si>
  <si>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</si>
  <si>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</si>
  <si>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</si>
  <si>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</si>
  <si>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</si>
  <si>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</si>
  <si>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</si>
  <si>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</si>
  <si>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</si>
  <si>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</si>
  <si>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</si>
  <si>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</si>
  <si>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</si>
  <si>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</si>
  <si>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</si>
  <si>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</si>
  <si>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</si>
  <si>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</si>
  <si>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</si>
  <si>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</si>
  <si>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</si>
  <si>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</si>
  <si>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</si>
  <si>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</si>
  <si>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</si>
  <si>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</si>
  <si>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</si>
  <si>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</si>
  <si>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</si>
  <si>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</si>
  <si>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</si>
  <si>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</si>
  <si>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</si>
  <si>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</si>
  <si>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</si>
  <si>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</si>
  <si>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</si>
  <si>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</si>
  <si>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</si>
  <si>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</si>
  <si>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</si>
  <si>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</si>
  <si>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</si>
  <si>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</si>
  <si>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</si>
  <si>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</si>
  <si>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</si>
  <si>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</si>
  <si>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</si>
  <si>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</si>
  <si>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</si>
  <si>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</si>
  <si>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</si>
  <si>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</si>
  <si>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</si>
  <si>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</si>
  <si>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</si>
  <si>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</si>
  <si>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</si>
  <si>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</si>
  <si>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</si>
  <si>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</si>
  <si>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</si>
  <si>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</si>
  <si>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</si>
  <si>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</si>
  <si>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</si>
  <si>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</si>
  <si>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</si>
  <si>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</si>
  <si>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</si>
  <si>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</si>
  <si>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</si>
  <si>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</si>
  <si>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</si>
  <si>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</si>
  <si>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</si>
  <si>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</si>
  <si>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</si>
  <si>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</si>
  <si>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</si>
  <si>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</si>
  <si>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</si>
  <si>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</si>
  <si>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</si>
  <si>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</si>
  <si>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</si>
  <si>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</si>
  <si>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</si>
  <si>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</si>
  <si>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</si>
  <si>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</si>
  <si>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</si>
  <si>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</si>
  <si>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</si>
  <si>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</si>
  <si>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</si>
  <si>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</si>
  <si>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</si>
  <si>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</si>
  <si>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</si>
  <si>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</si>
  <si>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</si>
  <si>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</si>
  <si>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</si>
  <si>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</si>
  <si>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</si>
  <si>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</si>
  <si>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</si>
  <si>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</si>
  <si>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</si>
  <si>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</si>
  <si>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</si>
  <si>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</si>
  <si>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</si>
  <si>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</si>
  <si>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</si>
  <si>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</si>
  <si>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</si>
  <si>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</si>
  <si>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</si>
  <si>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</si>
  <si>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</si>
  <si>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</si>
  <si>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</si>
  <si>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</si>
  <si>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</si>
  <si>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</si>
  <si>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</si>
  <si>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</si>
  <si>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</si>
  <si>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</si>
  <si>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</si>
  <si>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</si>
  <si>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</si>
  <si>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</si>
  <si>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</si>
  <si>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</si>
  <si>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</si>
  <si>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</si>
  <si>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</si>
  <si>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</si>
  <si>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</si>
  <si>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</si>
  <si>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</si>
  <si>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</si>
  <si>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</si>
  <si>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</si>
  <si>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</si>
  <si>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</si>
  <si>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</si>
  <si>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</si>
  <si>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</si>
  <si>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</si>
  <si>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</si>
  <si>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</si>
  <si>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</si>
  <si>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</si>
  <si>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</si>
  <si>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</si>
  <si>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</si>
  <si>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</si>
  <si>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</si>
  <si>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</si>
  <si>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</si>
  <si>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</si>
  <si>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</si>
  <si>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</si>
  <si>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</si>
  <si>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</si>
  <si>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</si>
  <si>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</si>
  <si>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</si>
  <si>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</si>
  <si>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</si>
  <si>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</si>
  <si>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</si>
  <si>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</si>
  <si>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</si>
  <si>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</si>
  <si>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</si>
  <si>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</si>
  <si>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</si>
  <si>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</si>
  <si>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</si>
  <si>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</si>
  <si>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</si>
  <si>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</si>
  <si>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</si>
  <si>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</si>
  <si>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</si>
  <si>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</si>
  <si>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</si>
  <si>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</si>
  <si>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</si>
  <si>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</si>
  <si>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</si>
  <si>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</si>
  <si>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</si>
  <si>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</si>
  <si>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</si>
  <si>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</si>
  <si>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</si>
  <si>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</si>
  <si>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</si>
  <si>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</si>
  <si>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</si>
  <si>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</si>
  <si>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</si>
  <si>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</si>
  <si>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</si>
  <si>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</si>
  <si>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</si>
  <si>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</si>
  <si>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</si>
  <si>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</si>
  <si>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</si>
  <si>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</si>
  <si>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</si>
  <si>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</si>
  <si>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</si>
  <si>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</si>
  <si>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</si>
  <si>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</si>
  <si>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</si>
  <si>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</si>
  <si>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</si>
  <si>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</si>
  <si>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</si>
  <si>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</si>
  <si>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</si>
  <si>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</si>
  <si>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</si>
  <si>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</si>
  <si>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</si>
  <si>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</si>
  <si>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</si>
  <si>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</si>
  <si>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</si>
  <si>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</si>
  <si>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</si>
  <si>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</si>
  <si>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</si>
  <si>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</si>
  <si>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</si>
  <si>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</si>
  <si>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</si>
  <si>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</si>
  <si>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</si>
  <si>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</si>
  <si>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</si>
  <si>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</si>
  <si>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</si>
  <si>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</si>
  <si>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</si>
  <si>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</si>
  <si>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</si>
  <si>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</si>
  <si>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</si>
  <si>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</si>
  <si>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</si>
  <si>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</si>
  <si>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</si>
  <si>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</si>
  <si>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</si>
  <si>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</si>
  <si>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</si>
  <si>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</si>
  <si>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</si>
  <si>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</si>
  <si>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</si>
  <si>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</si>
  <si>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</si>
  <si>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</si>
  <si>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</si>
  <si>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</si>
  <si>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</si>
  <si>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</si>
  <si>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</si>
  <si>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</si>
  <si>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</si>
  <si>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</si>
  <si>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</si>
  <si>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</si>
  <si>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</si>
  <si>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</si>
  <si>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</si>
  <si>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</si>
  <si>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</si>
  <si>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</si>
  <si>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</si>
  <si>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</si>
  <si>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</si>
  <si>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</si>
  <si>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</si>
  <si>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</si>
  <si>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</si>
  <si>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</si>
  <si>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</si>
  <si>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</si>
  <si>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</si>
  <si>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</si>
  <si>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</si>
  <si>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</si>
  <si>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</si>
  <si>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</si>
  <si>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</si>
  <si>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</si>
  <si>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</si>
  <si>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</si>
  <si>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</si>
  <si>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</si>
  <si>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</si>
  <si>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</si>
  <si>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</si>
  <si>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</si>
  <si>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</si>
  <si>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</si>
  <si>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</si>
  <si>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</si>
  <si>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</si>
  <si>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</si>
  <si>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</si>
  <si>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</si>
  <si>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</si>
  <si>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</si>
  <si>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</si>
  <si>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</si>
  <si>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</si>
  <si>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</si>
  <si>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</si>
  <si>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</si>
  <si>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</si>
  <si>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</si>
  <si>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</si>
  <si>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</si>
  <si>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</si>
  <si>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</si>
  <si>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</si>
  <si>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</si>
  <si>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</si>
  <si>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</si>
  <si>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</si>
  <si>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</si>
  <si>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</si>
  <si>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</si>
  <si>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</si>
  <si>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</si>
  <si>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</si>
  <si>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</si>
  <si>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</si>
  <si>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</si>
  <si>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</si>
  <si>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</si>
  <si>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</si>
  <si>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</si>
  <si>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</si>
  <si>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</si>
  <si>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</si>
  <si>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</si>
  <si>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</si>
  <si>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</si>
  <si>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</si>
  <si>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</si>
  <si>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</si>
  <si>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</si>
  <si>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</si>
  <si>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</si>
  <si>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</si>
  <si>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</si>
  <si>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</si>
  <si>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</si>
  <si>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</si>
  <si>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</si>
  <si>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</si>
  <si>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</si>
  <si>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</si>
  <si>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</si>
  <si>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</si>
  <si>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</si>
  <si>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</si>
  <si>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</si>
  <si>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</si>
  <si>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</si>
  <si>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</si>
  <si>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</si>
  <si>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</si>
  <si>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</si>
  <si>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</si>
  <si>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</si>
  <si>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</si>
  <si>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</si>
  <si>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</si>
  <si>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</si>
  <si>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</si>
  <si>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</si>
  <si>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</si>
  <si>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</si>
  <si>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</si>
  <si>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</si>
  <si>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</si>
  <si>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</si>
  <si>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</si>
  <si>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</si>
  <si>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</si>
  <si>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</si>
  <si>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</si>
  <si>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</si>
  <si>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</si>
  <si>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</si>
  <si>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</si>
  <si>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</si>
  <si>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</si>
  <si>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</si>
  <si>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</si>
  <si>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</si>
  <si>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</si>
  <si>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</si>
  <si>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</si>
  <si>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</si>
  <si>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</si>
  <si>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</si>
  <si>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</si>
  <si>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</si>
  <si>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</si>
  <si>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</si>
  <si>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</si>
  <si>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</si>
  <si>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</si>
  <si>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</si>
  <si>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</si>
  <si>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</si>
  <si>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</si>
  <si>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</si>
  <si>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</si>
  <si>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</si>
  <si>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</si>
  <si>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</si>
  <si>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</si>
  <si>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</si>
  <si>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</si>
  <si>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</si>
  <si>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</si>
  <si>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</si>
  <si>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</si>
  <si>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</si>
  <si>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</si>
  <si>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</si>
  <si>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</si>
  <si>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</si>
  <si>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</si>
  <si>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</si>
  <si>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</si>
  <si>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</si>
  <si>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</si>
  <si>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</si>
  <si>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</si>
  <si>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</si>
  <si>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</si>
  <si>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</si>
  <si>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</si>
  <si>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</si>
  <si>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</si>
  <si>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</si>
  <si>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</si>
  <si>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</si>
  <si>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</si>
  <si>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</si>
  <si>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</si>
  <si>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</si>
  <si>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</si>
  <si>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</si>
  <si>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</si>
  <si>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</si>
  <si>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</si>
  <si>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</si>
  <si>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</si>
  <si>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</si>
  <si>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</si>
  <si>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</si>
  <si>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</si>
  <si>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</si>
  <si>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</si>
  <si>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</si>
  <si>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</si>
  <si>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</si>
  <si>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</si>
  <si>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</si>
  <si>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</si>
  <si>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</si>
  <si>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</si>
  <si>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</si>
  <si>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</si>
  <si>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</si>
  <si>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</si>
  <si>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</si>
  <si>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</si>
  <si>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</si>
  <si>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</si>
  <si>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</si>
  <si>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</si>
  <si>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</si>
  <si>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</si>
  <si>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</si>
  <si>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</si>
  <si>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</si>
  <si>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</si>
  <si>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</si>
  <si>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</si>
  <si>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</si>
  <si>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</si>
  <si>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</si>
  <si>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</si>
  <si>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</si>
  <si>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</si>
  <si>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</si>
  <si>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</si>
  <si>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</si>
  <si>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</si>
  <si>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</si>
  <si>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</si>
  <si>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</si>
  <si>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</si>
  <si>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</si>
  <si>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</si>
  <si>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</si>
  <si>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</si>
  <si>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</si>
  <si>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</si>
  <si>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</si>
  <si>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</si>
  <si>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</si>
  <si>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</si>
  <si>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</si>
  <si>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</si>
  <si>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</si>
  <si>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</si>
  <si>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</si>
  <si>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</si>
  <si>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</si>
  <si>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</si>
  <si>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</si>
  <si>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</si>
  <si>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</si>
  <si>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</si>
  <si>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</si>
  <si>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</si>
  <si>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</si>
  <si>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</si>
  <si>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</si>
  <si>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</si>
  <si>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</si>
  <si>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</si>
  <si>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</si>
  <si>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</si>
  <si>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</si>
  <si>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</si>
  <si>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</si>
  <si>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</si>
  <si>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</si>
  <si>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</si>
  <si>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</si>
  <si>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</si>
  <si>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</si>
  <si>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</si>
  <si>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</si>
  <si>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</si>
  <si>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</si>
  <si>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</si>
  <si>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</si>
  <si>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</si>
  <si>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</si>
  <si>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</si>
  <si>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</si>
  <si>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</si>
  <si>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</si>
  <si>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</si>
  <si>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</si>
  <si>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</si>
  <si>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</si>
  <si>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</si>
  <si>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</si>
  <si>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</si>
  <si>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</si>
  <si>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</si>
  <si>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</si>
  <si>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</si>
  <si>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</si>
  <si>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</si>
  <si>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</si>
  <si>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</si>
  <si>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</si>
  <si>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</si>
  <si>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</si>
  <si>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</si>
  <si>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</si>
  <si>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</si>
  <si>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</si>
  <si>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</si>
  <si>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</si>
  <si>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</si>
  <si>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</si>
  <si>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</si>
  <si>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</si>
  <si>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</si>
  <si>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</si>
  <si>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</si>
  <si>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</si>
  <si>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</si>
  <si>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</si>
  <si>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</si>
  <si>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</si>
  <si>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</si>
  <si>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</si>
  <si>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</si>
  <si>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</si>
  <si>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</si>
  <si>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</si>
  <si>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</si>
  <si>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</si>
  <si>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</si>
  <si>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</si>
  <si>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</si>
  <si>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</si>
  <si>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</si>
  <si>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</si>
  <si>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</si>
  <si>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</si>
  <si>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</si>
  <si>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</si>
  <si>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</si>
  <si>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</si>
  <si>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</si>
  <si>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</si>
  <si>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</si>
  <si>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</si>
  <si>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</si>
  <si>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</si>
  <si>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</si>
  <si>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</si>
  <si>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</si>
  <si>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</si>
  <si>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</si>
  <si>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</si>
  <si>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</si>
  <si>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</si>
  <si>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</si>
  <si>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</si>
  <si>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</si>
  <si>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</si>
  <si>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</si>
  <si>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</si>
  <si>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</si>
  <si>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</si>
  <si>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</si>
  <si>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</si>
  <si>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</si>
  <si>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</si>
  <si>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</si>
  <si>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</si>
  <si>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</si>
  <si>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</si>
  <si>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</si>
  <si>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</si>
  <si>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</si>
  <si>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</si>
  <si>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</si>
  <si>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</si>
  <si>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</si>
  <si>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</si>
  <si>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</si>
  <si>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</si>
  <si>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</si>
  <si>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</si>
  <si>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</si>
  <si>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</si>
  <si>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</si>
  <si>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</si>
  <si>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</si>
  <si>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</si>
  <si>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</si>
  <si>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</si>
  <si>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</si>
  <si>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</si>
  <si>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</si>
  <si>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</si>
  <si>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</si>
  <si>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</si>
  <si>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</si>
  <si>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</si>
  <si>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</si>
  <si>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</si>
  <si>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</si>
  <si>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PCM-20251126-00000602</t>
  </si>
  <si>
    <t xml:space="preserve">2025-11-26 08:47:47
</t>
  </si>
  <si>
    <t xml:space="preserve">at site </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</si>
  <si>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</si>
  <si>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</si>
  <si>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</si>
  <si>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</si>
  <si>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</si>
  <si>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</si>
  <si>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</si>
  <si>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</si>
  <si>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</si>
  <si>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</si>
  <si>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</si>
  <si>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</si>
  <si>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</si>
  <si>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</si>
  <si>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</si>
  <si>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PCM-20251126-00000644</t>
  </si>
  <si>
    <t>EM Team on the way ETA: 10 Mins</t>
  </si>
  <si>
    <t>PCM-20251126-00000691</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</si>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</sst>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3" dataDxfId="22" headerRowBorderDxfId="20" tableBorderDxfId="21">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324.47934305555827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c r="C3" s="137"/>
      <c r="D3" s="56"/>
      <c r="E3" s="136"/>
      <c r="F3" s="135"/>
      <c r="G3" s="134"/>
      <c r="H3" s="135"/>
      <c r="I3" s="137"/>
      <c r="J3" s="137"/>
      <c r="K3" s="133"/>
      <c r="L3" s="132"/>
    </row>
    <row r="4" spans="1:15" s="61" customFormat="1" ht="15" customHeight="1">
      <c r="A4" s="138"/>
      <c r="B4" s="137" t="str">
        <f>IFERROR(VLOOKUP(D4,DB!A:K,11,0),"")</f>
        <v/>
      </c>
      <c r="C4" s="137"/>
      <c r="D4" s="56"/>
      <c r="E4" s="136"/>
      <c r="F4" s="135"/>
      <c r="G4" s="134">
        <f ca="1">IFERROR(NOW()-F4,"-")</f>
        <v>45987.427768981484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45987.427768981484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45987.427768981484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45987.427768981484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45987.427768981484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45987.427768981484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45987.427768981484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45987.427768981484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45987.427768981484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45987.427768981484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45987.427768981484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45987.427768981484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45987.427768981484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45987.427768981484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45987.427768981484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45987.427768981484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45987.427768981484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45987.427768981484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45987.427768981484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45987.427768981484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45987.427768981484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45987.427768981484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45987.427768981484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45987.427768981484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45987.427768981484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45987.427768981484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45987.427768981484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45987.427768981484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45987.427768981484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45987.427768981484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45987.427768981484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45987.427768981484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45987.427768981484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45987.427768981484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45987.427768981484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45987.427768981484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45987.427768981484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45987.427768981484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45987.427768981484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45987.427768981484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45987.427768981484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45987.427768981484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45987.427768981484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45987.427768981484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45987.427768981484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45987.427768981484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45987.427768981484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45987.427768981484</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45987.427768981484</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45987.427768981484</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45987.427768981484</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9DF9EF04-64D8-4F77-AE76-05A8672C1375}"/>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162.42793101852294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3.0403500000029453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3.2444907410535961E-2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4.163472222717246E-2</v>
      </c>
      <c r="H6" s="145"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4</v>
      </c>
      <c r="D7" s="18" t="s">
        <v>20823</v>
      </c>
      <c r="E7" s="99" t="s">
        <v>39100</v>
      </c>
      <c r="F7" s="100">
        <v>45987.379467592589</v>
      </c>
      <c r="G7" s="101">
        <f ca="1">IFERROR(NOW()-F7,"-")</f>
        <v>4.8301388895197306E-2</v>
      </c>
      <c r="H7" s="145"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45987.427768981484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45987.427768981484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45987.427768981484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45987.427768981484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45987.427768981484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45987.427768981484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45987.427768981484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45987.427768981484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45987.427768981484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45987.427768981484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45987.427768981484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45987.427768981484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45987.427768981484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45987.427768981484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45987.427768981484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45987.427768981484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45987.427768981484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45987.427768981484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45987.427768981484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45987.427768981484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45987.427768981484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45987.427768981484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45987.427768981484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45987.427768981484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45987.427768981484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45987.427768981484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45987.427768981484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45987.427768981484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45987.427768981484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45987.427768981484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45987.427768981484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45987.427768981484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45987.427768981484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45987.427768981484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45987.427768981484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45987.427768981484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45987.427768981484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45987.427768981484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45987.427768981484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45987.427768981484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45987.427768981484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45987.427768981484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45987.427768981484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45987.427768981484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45987.427768981484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45987.427768981484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45987.427768981484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45987.427768981484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45987.427768981484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45987.427768981484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45987.427768981484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45987.427768981484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45987.427768981484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45987.427768981484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45987.427768981484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45987.427768981484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45987.427768981484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45987.427768981484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45987.427768981484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45987.427768981484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45987.427768981484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45987.427768981484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45987.427768981484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45987.427768981484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45987.427768981484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45987.427768981484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45987.427768981484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45987.427768981484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45987.427768981484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45987.427768981484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45987.427768981484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45987.427768981484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45987.427768981484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45987.427768981484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45987.427768981484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45987.427768981484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45987.427768981484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45987.427768981484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45987.427768981484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45987.427768981484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45987.427768981484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45987.427768981484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45987.427768981484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45987.427768981484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45987.427768981484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45987.427768981484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45987.427768981484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45987.427768981484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45987.427768981484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45987.427768981484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45987.427768981484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45987.427768981484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45987.427768981484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45987.427768981484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45987.427768981484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45987.427768981484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45987.427768981484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45987.427768981484</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45987.427768981484</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45987.427768981484</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45987.427768981484</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45987.427768981484</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45987.427768981484</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45987.427768981484</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45987.427768981484</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45987.427768981484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45987.427768981484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45987.427768981484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45987.427768981484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45987.427768981484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45987.427768981484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45987.427768981484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45987.427768981484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45987.427768981484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45987.427768981484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45987.427768981484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45987.427768981484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45987.427768981484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45987.427768981484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45987.427768981484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45987.427768981484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45987.427768981484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45987.427768981484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45987.427768981484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45987.427768981484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45987.427768981484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45987.427768981484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45987.427768981484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45987.427768981484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45987.427768981484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45987.427768981484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45987.427768981484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45987.427768981484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45987.427768981484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45987.427768981484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45987.427768981484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45987.427768981484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45987.427768981484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45987.427768981484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45987.427768981484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45987.427768981484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45987.427768981484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45987.427768981484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45987.427768981484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45987.427768981484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45987.427768981484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45987.427768981484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45987.427768981484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45987.427768981484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45987.427768981484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45987.427768981484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45987.427768981484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45987.427768981484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45987.427768981484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45987.427768981484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45987.427768981484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45987.427768981484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45987.427768981484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45987.427768981484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45987.427768981484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45987.427768981484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45987.427768981484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45987.427768981484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45987.427768981484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45987.427768981484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45987.427768981484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45987.427768981484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45987.427768981484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45987.427768981484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45987.427768981484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45987.427768981484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45987.427768981484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45987.427768981484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45987.427768981484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45987.427768981484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45987.427768981484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45987.427768981484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45987.427768981484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45987.427768981484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45987.427768981484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45987.427768981484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45987.427768981484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45987.427768981484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45987.427768981484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45987.427768981484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45987.427768981484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45987.427768981484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45987.427768981484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45987.427768981484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45987.427768981484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45987.427768981484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45987.427768981484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45987.427768981484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45987.427768981484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45987.427768981484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45987.427768981484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45987.427768981484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45987.427768981484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45987.427768981484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45987.427768981484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45987.427768981484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45987.427768981484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45987.427768981484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45987.427768981484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45987.427768981484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45987.427768981484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45987.427768981484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45987.427768981484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45987.427768981484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45987.427768981484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45987.427768981484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45987.427768981484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45987.427768981484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45987.427768981484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45987.427768981484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45987.427768981484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45987.427768981484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45987.427768981484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45987.427768981484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45987.427768981484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45987.427768981484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45987.427768981484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45987.427768981484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45987.427768981484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45987.427768981484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45987.427768981484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45987.427768981484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45987.427768981484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45987.427768981484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45987.427768981484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45987.427768981484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45987.427768981484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45987.427768981484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45987.427768981484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45987.427768981484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45987.427768981484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45987.427768981484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45987.427768981484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45987.427768981484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45987.427768981484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45987.427768981484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45987.427768981484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45987.427768981484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45987.427768981484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45987.427768981484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45987.427768981484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45987.427768981484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45987.427768981484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45987.427768981484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45987.427768981484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45987.427768981484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45987.427768981484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45987.427768981484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45987.427768981484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45987.427768981484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45987.427768981484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45987.427768981484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45987.427768981484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45987.427768981484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45987.427768981484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45987.427768981484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45987.427768981484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45987.427768981484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45987.427768981484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45987.427768981484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45987.427768981484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45987.427768981484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45987.427768981484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45987.427768981484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45987.427768981484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45987.427768981484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45987.427768981484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45987.427768981484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45987.427768981484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45987.427768981484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45987.427768981484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45987.427768981484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45987.427768981484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45987.427768981484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45987.427768981484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45987.427768981484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45987.427768981484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45987.427768981484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45987.427768981484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45987.427768981484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45987.427768981484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45987.427768981484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45987.427768981484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45987.427768981484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45987.427768981484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45987.427768981484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45987.427768981484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45987.427768981484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45987.427768981484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45987.427768981484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45987.427768981484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45987.427768981484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45987.427768981484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45987.427768981484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45987.427768981484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45987.427768981484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45987.427768981484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45987.427768981484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45987.427768981484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45987.427768981484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45987.427768981484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45987.427768981484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45987.427768981484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45987.427768981484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45987.427768981484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45987.427768981484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45987.427768981484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45987.427768981484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45987.427768981484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45987.427768981484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45987.427768981484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45987.427768981484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45987.427768981484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45987.427768981484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45987.427768981484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45987.427768981484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45987.427768981484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45987.427768981484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45987.427768981484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45987.427768981484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45987.427768981484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45987.427768981484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45987.427768981484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45987.427768981484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45987.427768981484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45987.427768981484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45987.427768981484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45987.427768981484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45987.427768981484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45987.427768981484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45987.427768981484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45987.427768981484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45987.427768981484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45987.427768981484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45987.427768981484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45987.427768981484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45987.427768981484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45987.427768981484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45987.427768981484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45987.427768981484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45987.427768981484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45987.427768981484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45987.427768981484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45987.427768981484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45987.427768981484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45987.427768981484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45987.427768981484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45987.427768981484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45987.427768981484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45987.427768981484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45987.427768981484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45987.427768981484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45987.427768981484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45987.427768981484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45987.427768981484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45987.427768981484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45987.427768981484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45987.427768981484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45987.427768981484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45987.427768981484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45987.427768981484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45987.427768981484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45987.427768981484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45987.427768981484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45987.427768981484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45987.427768981484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45987.427768981484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45987.427768981484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45987.427768981484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45987.427768981484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45987.427768981484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45987.427768981484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45987.427768981484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45987.427768981484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45987.427768981484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45987.427768981484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45987.427768981484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45987.427768981484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45987.427768981484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45987.427768981484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45987.427768981484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45987.427768981484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45987.427768981484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45987.427768981484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45987.427768981484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45987.427768981484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45987.427768981484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45987.427768981484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45987.427768981484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45987.427768981484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45987.427768981484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45987.427768981484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45987.427768981484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45987.427768981484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45987.427768981484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45987.427768981484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45987.427768981484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45987.427768981484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45987.427768981484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45987.427768981484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45987.427768981484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45987.427768981484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45987.427768981484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45987.427768981484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45987.427768981484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45987.427768981484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45987.427768981484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45987.427768981484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45987.427768981484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45987.427768981484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45987.427768981484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45987.427768981484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45987.427768981484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45987.427768981484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45987.427768981484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45987.427768981484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45987.427768981484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45987.427768981484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45987.427768981484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45987.427768981484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45987.427768981484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45987.427768981484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45987.427768981484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45987.427768981484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45987.427768981484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45987.427768981484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45987.427768981484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45987.427768981484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45987.427768981484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45987.427768981484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45987.427768981484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45987.427768981484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45987.427768981484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45987.427768981484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45987.427768981484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45987.427768981484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45987.427768981484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45987.427768981484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45987.427768981484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45987.427768981484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45987.427768981484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45987.427768981484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45987.427768981484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45987.427768981484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45987.427768981484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45987.427768981484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45987.427768981484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45987.427768981484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45987.427768981484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45987.427768981484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45987.427768981484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45987.427768981484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45987.427768981484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45987.427768981484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45987.427768981484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45987.427768981484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45987.427768981484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45987.427768981484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45987.427768981484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45987.427768981484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45987.427768981484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45987.427768981484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45987.427768981484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45987.427768981484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45987.427768981484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45987.427768981484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45987.427768981484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45987.427768981484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45987.427768981484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45987.427768981484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45987.427768981484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45987.427768981484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45987.427768981484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45987.427768981484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45987.427768981484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45987.427768981484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45987.427768981484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45987.427768981484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45987.427768981484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45987.427768981484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45987.427768981484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45987.427768981484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45987.427768981484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45987.427768981484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45987.427768981484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45987.427768981484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45987.427768981484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45987.427768981484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45987.427768981484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45987.427768981484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45987.427768981484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45987.427768981484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45987.427768981484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45987.427768981484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45987.427768981484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45987.427768981484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45987.427768981484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45987.427768981484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45987.427768981484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45987.427768981484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45987.427768981484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45987.427768981484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45987.427768981484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45987.427768981484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45987.427768981484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45987.427768981484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45987.427768981484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45987.427768981484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45987.427768981484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45987.427768981484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45987.427768981484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45987.427768981484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45987.427768981484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45987.427768981484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45987.427768981484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45987.427768981484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45987.427768981484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45987.427768981484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45987.427768981484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45987.427768981484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45987.427768981484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45987.427768981484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45987.427768981484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45987.427768981484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45987.427768981484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45987.427768981484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45987.427768981484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45987.427768981484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45987.427768981484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45987.427768981484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45987.427768981484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45987.427768981484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45987.427768981484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45987.427768981484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45987.427768981484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45987.427768981484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45987.427768981484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45987.427768981484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45987.427768981484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45987.427768981484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45987.427768981484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45987.427768981484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45987.427768981484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45987.427768981484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45987.427768981484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45987.427768981484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45987.427768981484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45987.427768981484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45987.427768981484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45987.427768981484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45987.427768981484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45987.427768981484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45987.427768981484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45987.427768981484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45987.427768981484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45987.427768981484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45987.427768981484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45987.427768981484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45987.427768981484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45987.427768981484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45987.427768981484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45987.427768981484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45987.427768981484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45987.427768981484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45987.427768981484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45987.427768981484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45987.427768981484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45987.427768981484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45987.427768981484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45987.427768981484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45987.427768981484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45987.427768981484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45987.427768981484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45987.427768981484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45987.427768981484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45987.427768981484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45987.427768981484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45987.427768981484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45987.427768981484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45987.427768981484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45987.427768981484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45987.427768981484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45987.427768981484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45987.427768981484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45987.427768981484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45987.427768981484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45987.427768981484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45987.427768981484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45987.427768981484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45987.427768981484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45987.427768981484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45987.427768981484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45987.427768981484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45987.427768981484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45987.427768981484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45987.427768981484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45987.427768981484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45987.427768981484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45987.427768981484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45987.427768981484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45987.427768981484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45987.427768981484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45987.427768981484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45987.427768981484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45987.427768981484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45987.427768981484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45987.427768981484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45987.427768981484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45987.427768981484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45987.427768981484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45987.427768981484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45987.427768981484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45987.427768981484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45987.427768981484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45987.427768981484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45987.427768981484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45987.427768981484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45987.427768981484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45987.427768981484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45987.427768981484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45987.427768981484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45987.427768981484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45987.427768981484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45987.427768981484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45987.427768981484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45987.427768981484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45987.427768981484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45987.427768981484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45987.427768981484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45987.427768981484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45987.427768981484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45987.427768981484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45987.427768981484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45987.427768981484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45987.427768981484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45987.427768981484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45987.427768981484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45987.427768981484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45987.427768981484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45987.427768981484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45987.427768981484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45987.427768981484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45987.427768981484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45987.427768981484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45987.427768981484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45987.427768981484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45987.427768981484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45987.427768981484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45987.427768981484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45987.427768981484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45987.427768981484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45987.427768981484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45987.427768981484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45987.427768981484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45987.427768981484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45987.427768981484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45987.427768981484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45987.427768981484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45987.427768981484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45987.427768981484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45987.427768981484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45987.427768981484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45987.427768981484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45987.427768981484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45987.427768981484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45987.427768981484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45987.427768981484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45987.427768981484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45987.427768981484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45987.427768981484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45987.427768981484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45987.427768981484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45987.427768981484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45987.427768981484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45987.427768981484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45987.427768981484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45987.427768981484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45987.427768981484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45987.427768981484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45987.427768981484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45987.427768981484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45987.427768981484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45987.427768981484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45987.427768981484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45987.427768981484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45987.427768981484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45987.427768981484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45987.427768981484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45987.427768981484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45987.427768981484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45987.427768981484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45987.427768981484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45987.427768981484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45987.427768981484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45987.427768981484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45987.427768981484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45987.427768981484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45987.427768981484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45987.427768981484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45987.427768981484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45987.427768981484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45987.427768981484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45987.427768981484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45987.427768981484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45987.427768981484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45987.427768981484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45987.427768981484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45987.427768981484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45987.427768981484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45987.427768981484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45987.427768981484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45987.427768981484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45987.427768981484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45987.427768981484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45987.427768981484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45987.427768981484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45987.427768981484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45987.427768981484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45987.427768981484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45987.427768981484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45987.427768981484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45987.427768981484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45987.427768981484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45987.427768981484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45987.427768981484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45987.427768981484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45987.427768981484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45987.427768981484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45987.427768981484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45987.427768981484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45987.427768981484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45987.427768981484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45987.427768981484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45987.427768981484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45987.427768981484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45987.427768981484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45987.427768981484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45987.427768981484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45987.427768981484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45987.427768981484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45987.427768981484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45987.427768981484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45987.427768981484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45987.427768981484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45987.427768981484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45987.427768981484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45987.427768981484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45987.427768981484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45987.427768981484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45987.427768981484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45987.427768981484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45987.427768981484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45987.427768981484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45987.427768981484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45987.427768981484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45987.427768981484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45987.427768981484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45987.427768981484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45987.427768981484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45987.427768981484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45987.427768981484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45987.427768981484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45987.427768981484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45987.427768981484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45987.427768981484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45987.427768981484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45987.427768981484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45987.427768981484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45987.427768981484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45987.427768981484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45987.427768981484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45987.427768981484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45987.427768981484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45987.427768981484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45987.427768981484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45987.427768981484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45987.427768981484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45987.427768981484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45987.427768981484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45987.427768981484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45987.427768981484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45987.427768981484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45987.427768981484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45987.427768981484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45987.427768981484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45987.427768981484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45987.427768981484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45987.427768981484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45987.427768981484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45987.427768981484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45987.427768981484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45987.427768981484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45987.427768981484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45987.427768981484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45987.427768981484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45987.427768981484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45987.427768981484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45987.427768981484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45987.427768981484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45987.427768981484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45987.427768981484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45987.427768981484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45987.427768981484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45987.427768981484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45987.427768981484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45987.427768981484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45987.427768981484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45987.427768981484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45987.427768981484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45987.427768981484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45987.427768981484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45987.427768981484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45987.427768981484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45987.427768981484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45987.427768981484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45987.427768981484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45987.427768981484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45987.427768981484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45987.427768981484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45987.427768981484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45987.427768981484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45987.427768981484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45987.427768981484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45987.427768981484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45987.427768981484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45987.427768981484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45987.427768981484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45987.427768981484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45987.427768981484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45987.427768981484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45987.427768981484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45987.427768981484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45987.427768981484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45987.427768981484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45987.427768981484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45987.427768981484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45987.427768981484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45987.427768981484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45987.427768981484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45987.427768981484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45987.427768981484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45987.427768981484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45987.427768981484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45987.427768981484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45987.427768981484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45987.427768981484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45987.427768981484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45987.427768981484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45987.427768981484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45987.427768981484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45987.427768981484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45987.427768981484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45987.427768981484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45987.427768981484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45987.427768981484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45987.427768981484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45987.427768981484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45987.427768981484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45987.427768981484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45987.427768981484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45987.427768981484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45987.427768981484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45987.427768981484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45987.427768981484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45987.427768981484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45987.427768981484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45987.427768981484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45987.427768981484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45987.427768981484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45987.427768981484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45987.427768981484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45987.427768981484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45987.427768981484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45987.427768981484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45987.427768981484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45987.427768981484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45987.427768981484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45987.427768981484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45987.427768981484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45987.427768981484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45987.427768981484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45987.427768981484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45987.427768981484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45987.427768981484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45987.427768981484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45987.427768981484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45987.427768981484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45987.427768981484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45987.427768981484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45987.427768981484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45987.427768981484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45987.427768981484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45987.427768981484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45987.427768981484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45987.427768981484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45987.427768981484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45987.427768981484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45987.427768981484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45987.427768981484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45987.427768981484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45987.427768981484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45987.427768981484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45987.427768981484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45987.427768981484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45987.427768981484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45987.427768981484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45987.427768981484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45987.427768981484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45987.427768981484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45987.427768981484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45987.427768981484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45987.427768981484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45987.427768981484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45987.427768981484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45987.427768981484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45987.427768981484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45987.427768981484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45987.427768981484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45987.427768981484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45987.427768981484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45987.427768981484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45987.427768981484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45987.427768981484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45987.427768981484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45987.427768981484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45987.427768981484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45987.427768981484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45987.427768981484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45987.427768981484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45987.427768981484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45987.427768981484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45987.427768981484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45987.427768981484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45987.427768981484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45987.427768981484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45987.427768981484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45987.427768981484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45987.427768981484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45987.427768981484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45987.427768981484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45987.427768981484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45987.427768981484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45987.427768981484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45987.427768981484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45987.427768981484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45987.427768981484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45987.427768981484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45987.427768981484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45987.427768981484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45987.427768981484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45987.427768981484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45987.427768981484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45987.427768981484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45987.427768981484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45987.427768981484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45987.427768981484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45987.427768981484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45987.427768981484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45987.427768981484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45987.427768981484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45987.427768981484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45987.427768981484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45987.427768981484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45987.427768981484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45987.427768981484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45987.427768981484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45987.427768981484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45987.427768981484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45987.427768981484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45987.427768981484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45987.427768981484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45987.427768981484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45987.427768981484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45987.427768981484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45987.427768981484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45987.427768981484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45987.427768981484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45987.427768981484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45987.427768981484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45987.427768981484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45987.427768981484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45987.427768981484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45987.427768981484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45987.427768981484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45987.427768981484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45987.427768981484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45987.427768981484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45987.427768981484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45987.427768981484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45987.427768981484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45987.427768981484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45987.427768981484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45987.427768981484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45987.427768981484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45987.427768981484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45987.427768981484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45987.427768981484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45987.427768981484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45987.427768981484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45987.427768981484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45987.427768981484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45987.427768981484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45987.427768981484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45987.427768981484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45987.427768981484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45987.427768981484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45987.427768981484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45987.427768981484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45987.427768981484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45987.427768981484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45987.427768981484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45987.427768981484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45987.427768981484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45987.427768981484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45987.427768981484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45987.427768981484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45987.427768981484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45987.427768981484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45987.427768981484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45987.427768981484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45987.427768981484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45987.427768981484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45987.427768981484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45987.427768981484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45987.427768981484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45987.427768981484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45987.427768981484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45987.427768981484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45987.427768981484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45987.427768981484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45987.427768981484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45987.427768981484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45987.427768981484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45987.427768981484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45987.427768981484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45987.427768981484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45987.427768981484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45987.427768981484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45987.427768981484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45987.427768981484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45987.427768981484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45987.427768981484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45987.427768981484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45987.427768981484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45987.427768981484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45987.427768981484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45987.427768981484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45987.427768981484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45987.427768981484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45987.427768981484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45987.427768981484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45987.427768981484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45987.427768981484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45987.427768981484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45987.427768981484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283.94705138888821</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5.2074537037697155E-2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45987.427768981484</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45987.427768981484</v>
      </c>
      <c r="H5" s="92">
        <v>45987.373495370368</v>
      </c>
      <c r="I5" s="110" t="str">
        <f>IFERROR(VLOOKUP(D5,DB!A:F,6,0),"")</f>
        <v>SCECO</v>
      </c>
      <c r="J5" s="110" t="str">
        <f>IFERROR(VLOOKUP(D5,DB!A:G,7,0),"")</f>
        <v>No BB Shifted</v>
      </c>
      <c r="K5" s="94" t="s">
        <v>39122</v>
      </c>
      <c r="L5" s="88" t="str">
        <f>IFERROR(VLOOKUP(D5,DB!A:I,9,0),"")</f>
        <v>Latis</v>
      </c>
    </row>
    <row r="6" spans="1:16" ht="15" customHeight="1">
      <c r="A6" s="110"/>
      <c r="B6" s="110" t="str">
        <f>IFERROR(VLOOKUP(D6,DB!A:K,11,0),"")</f>
        <v/>
      </c>
      <c r="C6" s="90"/>
      <c r="D6" s="88"/>
      <c r="E6" s="91"/>
      <c r="F6" s="92"/>
      <c r="G6" s="93">
        <f t="shared" ca="1" si="0"/>
        <v>45987.427768981484</v>
      </c>
      <c r="H6" s="92"/>
      <c r="I6" s="110" t="str">
        <f>IFERROR(VLOOKUP(D6,DB!A:F,6,0),"")</f>
        <v/>
      </c>
      <c r="J6" s="110" t="str">
        <f>IFERROR(VLOOKUP(D6,DB!A:G,7,0),"")</f>
        <v/>
      </c>
      <c r="K6" s="94"/>
      <c r="L6" s="88" t="str">
        <f>IFERROR(VLOOKUP(D6,DB!A:I,9,0),"")</f>
        <v/>
      </c>
    </row>
    <row r="7" spans="1:16" ht="15" customHeight="1">
      <c r="A7" s="110"/>
      <c r="B7" s="110" t="str">
        <f>IFERROR(VLOOKUP(D8,DB!A:K,11,0),"")</f>
        <v/>
      </c>
      <c r="C7" s="90"/>
      <c r="D7" s="149"/>
      <c r="E7" s="91"/>
      <c r="F7" s="92"/>
      <c r="G7" s="93">
        <f t="shared" ca="1" si="0"/>
        <v>45987.427768981484</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45987.427768981484</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45987.427768981484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45987.427768981484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45987.427768981484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45987.427768981484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45987.427768981484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45987.427768981484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45987.427768981484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45987.427768981484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45987.427768981484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45987.427768981484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45987.427768981484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45987.427768981484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45987.427768981484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45987.427768981484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45987.427768981484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45987.427768981484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45987.427768981484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45987.427768981484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45987.427768981484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45987.427768981484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45987.427768981484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45987.427768981484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45987.427768981484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45987.427768981484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45987.427768981484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45987.427768981484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45987.427768981484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45987.427768981484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45987.427768981484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45987.427768981484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45987.427768981484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45987.427768981484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45987.427768981484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45987.427768981484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45987.427768981484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45987.427768981484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45987.427768981484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45987.427768981484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45987.427768981484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45987.427768981484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45987.427768981484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45987.427768981484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45987.427768981484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45987.427768981484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45987.427768981484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45987.427768981484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45987.427768981484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45987.427768981484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45987.427768981484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45987.427768981484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45987.427768981484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45987.427768981484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45987.427768981484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45987.427768981484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45987.427768981484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45987.427768981484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45987.427768981484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45987.427768981484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45987.427768981484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45987.427768981484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45987.427768981484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45987.427768981484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45987.427768981484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45987.427768981484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45987.427768981484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45987.427768981484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45987.427768981484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45987.427768981484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45987.427768981484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45987.427768981484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45987.427768981484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45987.427768981484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45987.427768981484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45987.427768981484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45987.427768981484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45987.427768981484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45987.427768981484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45987.427768981484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45987.427768981484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45987.427768981484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45987.427768981484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45987.427768981484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45987.427768981484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45987.427768981484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45987.427768981484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45987.427768981484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45987.427768981484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45987.427768981484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45987.427768981484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45987.427768981484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45987.427768981484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45987.427768981484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45987.427768981484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45987.427768981484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45987.427768981484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45987.427768981484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45987.427768981484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45987.427768981484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45987.427768981484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45987.427768981484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45987.427768981484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45987.427768981484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45987.427768981484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45987.427768981484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45987.427768981484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45987.427768981484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45987.427768981484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45987.427768981484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45987.427768981484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45987.427768981484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45987.427768981484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45987.427768981484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45987.427768981484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45987.427768981484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45987.427768981484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45987.427768981484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45987.427768981484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45987.427768981484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45987.427768981484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45987.427768981484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45987.427768981484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45987.427768981484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45987.427768981484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45987.427768981484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45987.427768981484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45987.427768981484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45987.427768981484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45987.427768981484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45987.427768981484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45987.427768981484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45987.427768981484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45987.427768981484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45987.427768981484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45987.427768981484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45987.427768981484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45987.427768981484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45987.427768981484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45987.427768981484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45987.427768981484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45987.427768981484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45987.427768981484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45987.427768981484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45987.427768981484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45987.427768981484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45987.427768981484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45987.427768981484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45987.427768981484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45987.427768981484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45987.427768981484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45987.427768981484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45987.427768981484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45987.427768981484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45987.427768981484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45987.427768981484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45987.427768981484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45987.427768981484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45987.427768981484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45987.427768981484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45987.427768981484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45987.427768981484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45987.427768981484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45987.427768981484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45987.427768981484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45987.427768981484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45987.427768981484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45987.427768981484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45987.427768981484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45987.427768981484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45987.427768981484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45987.427768981484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45987.427768981484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45987.427768981484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45987.427768981484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45987.427768981484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45987.427768981484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45987.427768981484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45987.427768981484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45987.427768981484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45987.427768981484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45987.427768981484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45987.427768981484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45987.427768981484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45987.427768981484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45987.427768981484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45987.427768981484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45987.427768981484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45987.427768981484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45987.427768981484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45987.427768981484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45987.427768981484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45987.427768981484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45987.427768981484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45987.427768981484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45987.427768981484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45987.427768981484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45987.427768981484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45987.427768981484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45987.427768981484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45987.427768981484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45987.427768981484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45987.427768981484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45987.427768981484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45987.427768981484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45987.427768981484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45987.427768981484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45987.427768981484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45987.427768981484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45987.427768981484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45987.427768981484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45987.427768981484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45987.427768981484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45987.427768981484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45987.427768981484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45987.427768981484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45987.427768981484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45987.427768981484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45987.427768981484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45987.427768981484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45987.427768981484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45987.427768981484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45987.427768981484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45987.427768981484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45987.427768981484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45987.427768981484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45987.427768981484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45987.427768981484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45987.427768981484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45987.427768981484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45987.427768981484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45987.427768981484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45987.427768981484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45987.427768981484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45987.427768981484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45987.427768981484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45987.427768981484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45987.427768981484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45987.427768981484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45987.427768981484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45987.427768981484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45987.427768981484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45987.427768981484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45987.427768981484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45987.427768981484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45987.427768981484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45987.427768981484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45987.427768981484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45987.427768981484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45987.427768981484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45987.427768981484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45987.427768981484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45987.427768981484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45987.427768981484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45987.427768981484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45987.427768981484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45987.427768981484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45987.427768981484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45987.427768981484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45987.427768981484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45987.427768981484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45987.427768981484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45987.427768981484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45987.427768981484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45987.427768981484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45987.427768981484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45987.427768981484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45987.427768981484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45987.427768981484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45987.427768981484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45987.427768981484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45987.427768981484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45987.427768981484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45987.427768981484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45987.427768981484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45987.427768981484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45987.427768981484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45987.427768981484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45987.427768981484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45987.427768981484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45987.427768981484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45987.427768981484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45987.427768981484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45987.427768981484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45987.427768981484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45987.427768981484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45987.427768981484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45987.427768981484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45987.427768981484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45987.427768981484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45987.427768981484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45987.427768981484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45987.427768981484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45987.427768981484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45987.427768981484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45987.427768981484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45987.427768981484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45987.427768981484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45987.427768981484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45987.427768981484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45987.427768981484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45987.427768981484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45987.427768981484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45987.427768981484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45987.427768981484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45987.427768981484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45987.427768981484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45987.427768981484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45987.427768981484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45987.427768981484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45987.427768981484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45987.427768981484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45987.427768981484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45987.427768981484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45987.427768981484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45987.427768981484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45987.427768981484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45987.427768981484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45987.427768981484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45987.427768981484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45987.427768981484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45987.427768981484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45987.427768981484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45987.427768981484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45987.427768981484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45987.427768981484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45987.427768981484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45987.427768981484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45987.427768981484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45987.427768981484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45987.427768981484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45987.427768981484</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45987.427768981484</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45987.427768981484</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45987.427768981484</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45987.427768981484</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45987.427768981484</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95.595708796296094</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61.238891666667769</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38.766657870372001</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6.0544703703708365</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31078</v>
      </c>
      <c r="E6" s="106" t="s">
        <v>39021</v>
      </c>
      <c r="F6" s="38">
        <v>45987.398599537039</v>
      </c>
      <c r="G6" s="108">
        <f ca="1">IFERROR(NOW()-F6,"")</f>
        <v>2.9169444445869885E-2</v>
      </c>
      <c r="H6" s="38">
        <v>45987.39234953704</v>
      </c>
      <c r="I6" s="37" t="str">
        <f>IFERROR(VLOOKUP(D6,DB!A:F,6,0),"")</f>
        <v>SCECO</v>
      </c>
      <c r="J6" s="37" t="str">
        <f>IFERROR(VLOOKUP(D6,DB!A:G,7,0),"")</f>
        <v>Good</v>
      </c>
      <c r="K6" s="37" t="s">
        <v>39132</v>
      </c>
      <c r="L6" s="37" t="str">
        <f>IFERROR(VLOOKUP(D6,DB!A:I,9,0),"")</f>
        <v>Latis</v>
      </c>
    </row>
    <row r="7" spans="1:13" s="39" customFormat="1">
      <c r="A7" s="103" t="s">
        <v>39133</v>
      </c>
      <c r="B7" s="37" t="str">
        <f>IFERROR(VLOOKUP(D7,DB!A:K,11,0),"")</f>
        <v>R5</v>
      </c>
      <c r="C7" s="37">
        <v>2</v>
      </c>
      <c r="D7" s="37" t="s">
        <v>38123</v>
      </c>
      <c r="E7" s="37" t="s">
        <v>39134</v>
      </c>
      <c r="F7" s="38">
        <v>45987.41474537037</v>
      </c>
      <c r="G7" s="108">
        <f ca="1">IFERROR(NOW()-F7,"")</f>
        <v>1.3023611114476807E-2</v>
      </c>
      <c r="H7" s="38">
        <v>45987.39738425926</v>
      </c>
      <c r="I7" s="37" t="str">
        <f>IFERROR(VLOOKUP(D7,DB!A:F,6,0),"")</f>
        <v>SCECO</v>
      </c>
      <c r="J7" s="37" t="str">
        <f>IFERROR(VLOOKUP(D7,DB!A:G,7,0),"")</f>
        <v>Haj Removal</v>
      </c>
      <c r="K7" s="37" t="s">
        <v>39135</v>
      </c>
      <c r="L7" s="37" t="str">
        <f>IFERROR(VLOOKUP(D7,DB!A:I,9,0),"")</f>
        <v>Latis</v>
      </c>
    </row>
    <row r="8" spans="1:13" s="39" customFormat="1">
      <c r="A8" s="103" t="s">
        <v>39133</v>
      </c>
      <c r="B8" s="37" t="str">
        <f>IFERROR(VLOOKUP(D8,DB!A:K,11,0),"")</f>
        <v>R5</v>
      </c>
      <c r="C8" s="37">
        <v>2</v>
      </c>
      <c r="D8" s="103" t="s">
        <v>38347</v>
      </c>
      <c r="E8" s="37" t="s">
        <v>39134</v>
      </c>
      <c r="F8" s="38">
        <v>45987.41474537037</v>
      </c>
      <c r="G8" s="108">
        <f ca="1">IFERROR(NOW()-F8,"")</f>
        <v>1.3023611114476807E-2</v>
      </c>
      <c r="H8" s="38">
        <v>45987.39738425926</v>
      </c>
      <c r="I8" s="37" t="str">
        <f>IFERROR(VLOOKUP(D8,DB!A:F,6,0),"")</f>
        <v>SCECO</v>
      </c>
      <c r="J8" s="37" t="str">
        <f>IFERROR(VLOOKUP(D8,DB!A:G,7,0),"")</f>
        <v>Haj Removal</v>
      </c>
      <c r="K8" s="37" t="s">
        <v>39135</v>
      </c>
      <c r="L8" s="37" t="str">
        <f>IFERROR(VLOOKUP(D8,DB!A:I,9,0),"")</f>
        <v>Latis</v>
      </c>
    </row>
    <row r="9" spans="1:13" s="39" customFormat="1">
      <c r="A9" s="103" t="s">
        <v>39133</v>
      </c>
      <c r="B9" s="37" t="str">
        <f>IFERROR(VLOOKUP(D9,DB!A:K,11,0),"")</f>
        <v>R5</v>
      </c>
      <c r="C9" s="37">
        <v>2</v>
      </c>
      <c r="D9" s="103" t="s">
        <v>38489</v>
      </c>
      <c r="E9" s="37" t="s">
        <v>39134</v>
      </c>
      <c r="F9" s="38">
        <v>45987.41474537037</v>
      </c>
      <c r="G9" s="108">
        <f ca="1">IFERROR(NOW()-F9,"")</f>
        <v>1.3023611114476807E-2</v>
      </c>
      <c r="H9" s="38">
        <v>45987.39738425926</v>
      </c>
      <c r="I9" s="37" t="str">
        <f>IFERROR(VLOOKUP(D9,DB!A:F,6,0),"")</f>
        <v>SCECO</v>
      </c>
      <c r="J9" s="37" t="str">
        <f>IFERROR(VLOOKUP(D9,DB!A:G,7,0),"")</f>
        <v>Haj Removal</v>
      </c>
      <c r="K9" s="37" t="s">
        <v>39135</v>
      </c>
      <c r="L9" s="37" t="str">
        <f>IFERROR(VLOOKUP(D9,DB!A:I,9,0),"")</f>
        <v>Latis</v>
      </c>
    </row>
    <row r="10" spans="1:13" s="39" customFormat="1">
      <c r="A10" s="37" t="s">
        <v>39133</v>
      </c>
      <c r="B10" s="37" t="str">
        <f>IFERROR(VLOOKUP(D10,DB!A:K,11,0),"")</f>
        <v>R5</v>
      </c>
      <c r="C10" s="37">
        <v>1</v>
      </c>
      <c r="D10" s="103" t="s">
        <v>38449</v>
      </c>
      <c r="E10" s="37" t="s">
        <v>39134</v>
      </c>
      <c r="F10" s="38">
        <v>45987.41474537037</v>
      </c>
      <c r="G10" s="108">
        <f ca="1">IFERROR(NOW()-F10,"")</f>
        <v>1.3023611114476807E-2</v>
      </c>
      <c r="H10" s="38">
        <v>45987.39738425926</v>
      </c>
      <c r="I10" s="37" t="str">
        <f>IFERROR(VLOOKUP(D10,DB!A:F,6,0),"")</f>
        <v>SCECO</v>
      </c>
      <c r="J10" s="37" t="str">
        <f>IFERROR(VLOOKUP(D10,DB!A:G,7,0),"")</f>
        <v>Haj Removal</v>
      </c>
      <c r="K10" s="37" t="s">
        <v>39136</v>
      </c>
      <c r="L10" s="37" t="str">
        <f>IFERROR(VLOOKUP(D10,DB!A:I,9,0),"")</f>
        <v>Latis</v>
      </c>
    </row>
    <row r="11" spans="1:13" s="39" customFormat="1">
      <c r="A11" s="37" t="s">
        <v>39133</v>
      </c>
      <c r="B11" s="37" t="str">
        <f>IFERROR(VLOOKUP(D11,DB!A:K,11,0),"")</f>
        <v>R5</v>
      </c>
      <c r="C11" s="37">
        <v>1</v>
      </c>
      <c r="D11" s="103" t="s">
        <v>38237</v>
      </c>
      <c r="E11" s="37" t="s">
        <v>39134</v>
      </c>
      <c r="F11" s="38">
        <v>45987.41474537037</v>
      </c>
      <c r="G11" s="108">
        <f ca="1">IFERROR(NOW()-F11,"")</f>
        <v>1.3023611114476807E-2</v>
      </c>
      <c r="H11" s="38">
        <v>45987.39738425926</v>
      </c>
      <c r="I11" s="37" t="str">
        <f>IFERROR(VLOOKUP(D11,DB!A:F,6,0),"")</f>
        <v>SCECO</v>
      </c>
      <c r="J11" s="37" t="str">
        <f>IFERROR(VLOOKUP(D11,DB!A:G,7,0),"")</f>
        <v>Haj Removal</v>
      </c>
      <c r="K11" s="37" t="s">
        <v>39136</v>
      </c>
      <c r="L11" s="37" t="str">
        <f>IFERROR(VLOOKUP(D11,DB!A:I,9,0),"")</f>
        <v>Latis</v>
      </c>
    </row>
    <row r="12" spans="1:13" s="39" customFormat="1">
      <c r="A12" s="37" t="s">
        <v>39133</v>
      </c>
      <c r="B12" s="37" t="str">
        <f>IFERROR(VLOOKUP(D12,DB!A:K,11,0),"")</f>
        <v>R5</v>
      </c>
      <c r="C12" s="37">
        <v>1</v>
      </c>
      <c r="D12" s="103" t="s">
        <v>38225</v>
      </c>
      <c r="E12" s="37" t="s">
        <v>39134</v>
      </c>
      <c r="F12" s="38">
        <v>45987.41474537037</v>
      </c>
      <c r="G12" s="108">
        <f ca="1">IFERROR(NOW()-F12,"")</f>
        <v>1.3023611114476807E-2</v>
      </c>
      <c r="H12" s="38">
        <v>45987.39738425926</v>
      </c>
      <c r="I12" s="37" t="str">
        <f>IFERROR(VLOOKUP(D12,DB!A:F,6,0),"")</f>
        <v>SCECO</v>
      </c>
      <c r="J12" s="37" t="str">
        <f>IFERROR(VLOOKUP(D12,DB!A:G,7,0),"")</f>
        <v>Haj Removal</v>
      </c>
      <c r="K12" s="37" t="s">
        <v>39136</v>
      </c>
      <c r="L12" s="37" t="str">
        <f>IFERROR(VLOOKUP(D12,DB!A:I,9,0),"")</f>
        <v>Latis</v>
      </c>
    </row>
    <row r="13" spans="1:13" s="39" customFormat="1">
      <c r="A13" s="37"/>
      <c r="B13" s="37" t="str">
        <f>IFERROR(VLOOKUP(D13,DB!A:K,11,0),"")</f>
        <v/>
      </c>
      <c r="C13" s="37"/>
      <c r="D13" s="37"/>
      <c r="E13" s="37"/>
      <c r="F13" s="38"/>
      <c r="G13" s="108">
        <f ca="1">IFERROR(NOW()-F13,"")</f>
        <v>45987.427768981484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45987.427768981484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45987.427768981484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45987.427768981484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45987.427768981484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45987.427768981484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45987.427768981484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45987.427768981484</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45987.427768981484</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45987.427768981484</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45987.427768981484</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45987.427768981484</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45987.427768981484</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45987.427768981484</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45987.427768981484</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45987.427768981484</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45987.427768981484</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45987.427768981484</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45987.427768981484</v>
      </c>
      <c r="H31" s="38"/>
      <c r="I31" s="37" t="str">
        <f>IFERROR(VLOOKUP(D31,DB!A:F,6,0),"")</f>
        <v/>
      </c>
      <c r="J31" s="37" t="str">
        <f>IFERROR(VLOOKUP(D31,DB!A:G,7,0),"")</f>
        <v/>
      </c>
      <c r="K31" s="37"/>
      <c r="L31" s="37" t="str">
        <f>IFERROR(VLOOKUP(D31,DB!A:I,9,0),"")</f>
        <v/>
      </c>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row r="43" spans="1:12">
      <c r="A43" s="142"/>
      <c r="B43" s="142"/>
      <c r="C43" s="142"/>
      <c r="D43" s="142"/>
      <c r="E43" s="142"/>
      <c r="F43" s="142"/>
      <c r="G43" s="142"/>
      <c r="H43" s="142"/>
      <c r="I43" s="142"/>
      <c r="J43" s="142"/>
      <c r="K43" s="142"/>
      <c r="L43" s="142"/>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39137</v>
      </c>
      <c r="B2" s="124" t="s">
        <v>5398</v>
      </c>
      <c r="C2" s="125">
        <v>1</v>
      </c>
      <c r="D2" s="124" t="s">
        <v>33940</v>
      </c>
      <c r="E2" s="106" t="s">
        <v>39021</v>
      </c>
      <c r="F2" s="126">
        <v>45987.390497685185</v>
      </c>
      <c r="G2" s="72">
        <f ca="1">IFERROR(NOW()-F2,"-")</f>
        <v>3.7271296299877577E-2</v>
      </c>
      <c r="H2" s="126">
        <v>45987.384594907409</v>
      </c>
      <c r="I2" s="124" t="str">
        <f>IFERROR(VLOOKUP(D2,DB!A:F,6,0),"")</f>
        <v>SCECO</v>
      </c>
      <c r="J2" s="124" t="str">
        <f>IFERROR(VLOOKUP(D2,DB!A:G,7,0),"")</f>
        <v>Dead</v>
      </c>
      <c r="K2" s="127" t="s">
        <v>39138</v>
      </c>
      <c r="L2" s="128" t="str">
        <f>IFERROR(VLOOKUP(D2,DB!A:I,9,0),"")</f>
        <v>Latis</v>
      </c>
    </row>
    <row r="3" spans="1:16382" ht="31.5" customHeight="1">
      <c r="A3" s="123" t="s">
        <v>39139</v>
      </c>
      <c r="B3" s="124" t="s">
        <v>5398</v>
      </c>
      <c r="C3" s="125">
        <v>1</v>
      </c>
      <c r="D3" s="124" t="s">
        <v>29348</v>
      </c>
      <c r="E3" s="106" t="s">
        <v>39021</v>
      </c>
      <c r="F3" s="126">
        <v>45987.385983796295</v>
      </c>
      <c r="G3" s="72">
        <f ca="1">IFERROR(NOW()-F3,"-")</f>
        <v>4.1785185188928153E-2</v>
      </c>
      <c r="H3" s="126">
        <v>45987.380289351851</v>
      </c>
      <c r="I3" s="124" t="str">
        <f>IFERROR(VLOOKUP(D3,DB!A:F,6,0),"")</f>
        <v>Generator-SG</v>
      </c>
      <c r="J3" s="124" t="str">
        <f>IFERROR(VLOOKUP(D3,DB!A:G,7,0),"")</f>
        <v>Dead</v>
      </c>
      <c r="K3" s="127" t="s">
        <v>39140</v>
      </c>
      <c r="L3" s="128" t="str">
        <f>IFERROR(VLOOKUP(D3,DB!A:I,9,0),"")</f>
        <v>Latis</v>
      </c>
    </row>
    <row r="4" spans="1:16382" ht="31.5" customHeight="1">
      <c r="A4"/>
      <c r="B4"/>
      <c r="C4" s="125"/>
      <c r="D4" s="122"/>
      <c r="E4" s="106"/>
      <c r="F4"/>
      <c r="G4" s="72">
        <f ca="1">IFERROR(NOW()-F4,"-")</f>
        <v>45987.427768981484</v>
      </c>
      <c r="H4"/>
      <c r="I4" s="124" t="str">
        <f>IFERROR(VLOOKUP(D4,DB!A:F,6,0),"")</f>
        <v/>
      </c>
      <c r="J4" s="147" t="str">
        <f>IFERROR(VLOOKUP(D4,DB!A:G,7,0),"")</f>
        <v/>
      </c>
      <c r="K4" s="127"/>
      <c r="L4" s="148" t="str">
        <f>IFERROR(VLOOKUP(D4,DB!A:I,9,0),"")</f>
        <v/>
      </c>
    </row>
    <row r="5" spans="1:16382" ht="31.5" customHeight="1">
      <c r="A5"/>
      <c r="B5"/>
      <c r="C5" s="125"/>
      <c r="D5" s="122"/>
      <c r="E5" s="106"/>
      <c r="F5"/>
      <c r="G5" s="72">
        <f ca="1">IFERROR(NOW()-F5,"-")</f>
        <v>45987.427768981484</v>
      </c>
      <c r="H5"/>
      <c r="I5" s="124" t="str">
        <f>IFERROR(VLOOKUP(D5,DB!A:F,6,0),"")</f>
        <v/>
      </c>
      <c r="J5" s="147" t="str">
        <f>IFERROR(VLOOKUP(D5,DB!A:G,7,0),"")</f>
        <v/>
      </c>
      <c r="K5" s="127"/>
      <c r="L5" s="148" t="str">
        <f>IFERROR(VLOOKUP(D5,DB!A:I,9,0),"")</f>
        <v/>
      </c>
    </row>
    <row r="6" spans="1:16382" ht="31.5" customHeight="1">
      <c r="A6"/>
      <c r="B6"/>
      <c r="C6" s="125"/>
      <c r="D6" s="122"/>
      <c r="E6" s="106"/>
      <c r="F6"/>
      <c r="G6" s="72">
        <f ca="1">IFERROR(NOW()-F6,"-")</f>
        <v>45987.427768981484</v>
      </c>
      <c r="H6"/>
      <c r="I6" s="124" t="str">
        <f>IFERROR(VLOOKUP(D6,DB!A:F,6,0),"")</f>
        <v/>
      </c>
      <c r="J6" s="147" t="str">
        <f>IFERROR(VLOOKUP(D6,DB!A:G,7,0),"")</f>
        <v/>
      </c>
      <c r="K6" s="127"/>
      <c r="L6" s="148" t="str">
        <f>IFERROR(VLOOKUP(D6,DB!A:I,9,0),"")</f>
        <v/>
      </c>
    </row>
    <row r="7" spans="1:16382" ht="31.5" customHeight="1">
      <c r="A7"/>
      <c r="B7"/>
      <c r="C7" s="125"/>
      <c r="D7" s="122"/>
      <c r="E7" s="106"/>
      <c r="F7"/>
      <c r="G7" s="72">
        <f ca="1">IFERROR(NOW()-F7,"-")</f>
        <v>45987.427768981484</v>
      </c>
      <c r="H7"/>
      <c r="I7" s="124" t="str">
        <f>IFERROR(VLOOKUP(D7,DB!A:F,6,0),"")</f>
        <v/>
      </c>
      <c r="J7" s="147" t="str">
        <f>IFERROR(VLOOKUP(D7,DB!A:G,7,0),"")</f>
        <v/>
      </c>
      <c r="K7" s="127"/>
      <c r="L7" s="148" t="str">
        <f>IFERROR(VLOOKUP(D7,DB!A:I,9,0),"")</f>
        <v/>
      </c>
    </row>
    <row r="8" spans="1:16382" ht="31.5" customHeight="1">
      <c r="A8"/>
      <c r="B8"/>
      <c r="C8" s="125"/>
      <c r="D8" s="122"/>
      <c r="E8" s="106"/>
      <c r="F8"/>
      <c r="G8" s="72">
        <f ca="1">IFERROR(NOW()-F8,"-")</f>
        <v>45987.427768981484</v>
      </c>
      <c r="H8"/>
      <c r="I8" s="124" t="str">
        <f>IFERROR(VLOOKUP(D8,DB!A:F,6,0),"")</f>
        <v/>
      </c>
      <c r="J8" s="147" t="str">
        <f>IFERROR(VLOOKUP(D8,DB!A:G,7,0),"")</f>
        <v/>
      </c>
      <c r="K8" s="127"/>
      <c r="L8" s="148" t="str">
        <f>IFERROR(VLOOKUP(D8,DB!A:I,9,0),"")</f>
        <v/>
      </c>
    </row>
    <row r="9" spans="1:16382" ht="31.5" customHeight="1">
      <c r="A9" s="123"/>
      <c r="B9" s="124" t="str">
        <f>IFERROR(VLOOKUP(D9,DB!A:K,11,0),"")</f>
        <v/>
      </c>
      <c r="C9" s="125"/>
      <c r="D9" s="124"/>
      <c r="E9" s="106"/>
      <c r="F9" s="126"/>
      <c r="G9" s="72">
        <f ca="1">IFERROR(NOW()-F9,"-")</f>
        <v>45987.427768981484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45987.427768981484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45987.427768981484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45987.427768981484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45987.427768981484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45987.427768981484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45987.427768981484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45987.427768981484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45987.427768981484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45987.427768981484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45987.427768981484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45987.427768981484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45987.427768981484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45987.427768981484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45987.427768981484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45987.427768981484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45987.427768981484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45987.427768981484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45987.427768981484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45987.427768981484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45987.427768981484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45987.427768981484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45987.427768981484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45987.427768981484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45987.427768981484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45987.427768981484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45987.427768981484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45987.427768981484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45987.427768981484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45987.427768981484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45987.427768981484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45987.427768981484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45987.427768981484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45987.427768981484</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45987.427768981484</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45987.427768981484</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2025-11-26T07:17:04Z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