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328" documentId="120_S{2AC9BD13-BADA-5192-A53E-5A8FF88502F6}" xr6:coauthVersionLast="47" xr6:coauthVersionMax="47" xr10:uidLastSave="{977BE627-E6E7-4E7D-89CC-6E036EF19D92}"/>
  <bookViews>
    <workbookView xWindow="-120" yWindow="-120" windowWidth="38640" windowHeight="21120"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L18" i="5"/>
  <c r="J18" i="5"/>
  <c r="I18" i="5"/>
  <c r="B18" i="5"/>
  <c r="G3" i="9"/>
  <c r="G4"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I3" i="9"/>
  <c r="J3" i="9"/>
  <c r="L3" i="9"/>
  <c r="B4" i="9"/>
  <c r="I4" i="9"/>
  <c r="J4" i="9"/>
  <c r="L4" i="9"/>
  <c r="B5" i="9"/>
  <c r="G5" i="9"/>
  <c r="I5" i="9"/>
  <c r="J5" i="9"/>
  <c r="L5" i="9"/>
  <c r="B6" i="9"/>
  <c r="G6" i="9"/>
  <c r="I6" i="9"/>
  <c r="J6" i="9"/>
  <c r="L6" i="9"/>
  <c r="B7" i="9"/>
  <c r="G7" i="9"/>
  <c r="I7" i="9"/>
  <c r="J7" i="9"/>
  <c r="L7"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<sst xmlns="http://schemas.openxmlformats.org/spreadsheetml/2006/main" count="180295" uniqueCount="39133">
  <si>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</si>
  <si>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</si>
  <si>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</si>
  <si>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</si>
  <si>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</si>
  <si>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</si>
  <si>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</si>
  <si>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</si>
  <si>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</si>
  <si>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</si>
  <si>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</si>
  <si>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</si>
  <si>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</si>
  <si>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</si>
  <si>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</si>
  <si>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</si>
  <si>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</si>
  <si>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</si>
  <si>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</si>
  <si>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</si>
  <si>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</si>
  <si>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</si>
  <si>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</si>
  <si>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</si>
  <si>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</si>
  <si>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</si>
  <si>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</si>
  <si>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</si>
  <si>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</si>
  <si>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</si>
  <si>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</si>
  <si>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</si>
  <si>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</si>
  <si>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</si>
  <si>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</si>
  <si>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</si>
  <si>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</si>
  <si>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</si>
  <si>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</si>
  <si>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</si>
  <si>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</si>
  <si>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</si>
  <si>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</si>
  <si>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</si>
  <si>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</si>
  <si>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</si>
  <si>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</si>
  <si>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</si>
  <si>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</si>
  <si>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</si>
  <si>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</si>
  <si>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</si>
  <si>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</si>
  <si>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</si>
  <si>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</si>
  <si>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</si>
  <si>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</si>
  <si>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</si>
  <si>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</si>
  <si>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</si>
  <si>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</si>
  <si>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</si>
  <si>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</si>
  <si>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</si>
  <si>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</si>
  <si>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</si>
  <si>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</si>
  <si>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</si>
  <si>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</si>
  <si>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</si>
  <si>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</si>
  <si>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</si>
  <si>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</si>
  <si>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</si>
  <si>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</si>
  <si>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</si>
  <si>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</si>
  <si>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</si>
  <si>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</si>
  <si>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</si>
  <si>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</si>
  <si>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</si>
  <si>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</si>
  <si>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</si>
  <si>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</si>
  <si>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</si>
  <si>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</si>
  <si>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</si>
  <si>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</si>
  <si>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</si>
  <si>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</si>
  <si>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</si>
  <si>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</si>
  <si>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</si>
  <si>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</si>
  <si>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</si>
  <si>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</si>
  <si>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</si>
  <si>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</si>
  <si>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</si>
  <si>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</si>
  <si>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</si>
  <si>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</si>
  <si>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</si>
  <si>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</si>
  <si>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</si>
  <si>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</si>
  <si>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</si>
  <si>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</si>
  <si>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</si>
  <si>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</si>
  <si>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</si>
  <si>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</si>
  <si>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</si>
  <si>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</si>
  <si>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</si>
  <si>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</si>
  <si>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</si>
  <si>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</si>
  <si>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</si>
  <si>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</si>
  <si>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</si>
  <si>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</si>
  <si>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</si>
  <si>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</si>
  <si>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</si>
  <si>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</si>
  <si>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</si>
  <si>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</si>
  <si>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</si>
  <si>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</si>
  <si>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</si>
  <si>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</si>
  <si>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</si>
  <si>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</si>
  <si>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</si>
  <si>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</si>
  <si>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</si>
  <si>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</si>
  <si>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</si>
  <si>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</si>
  <si>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</si>
  <si>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</si>
  <si>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</si>
  <si>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</si>
  <si>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</si>
  <si>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</si>
  <si>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</si>
  <si>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</si>
  <si>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</si>
  <si>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</si>
  <si>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</si>
  <si>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</si>
  <si>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</si>
  <si>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</si>
  <si>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</si>
  <si>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</si>
  <si>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</si>
  <si>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</si>
  <si>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</si>
  <si>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</si>
  <si>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</si>
  <si>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</si>
  <si>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</si>
  <si>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</si>
  <si>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</si>
  <si>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</si>
  <si>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</si>
  <si>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</si>
  <si>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</si>
  <si>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</si>
  <si>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</si>
  <si>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</si>
  <si>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</si>
  <si>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</si>
  <si>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</si>
  <si>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</si>
  <si>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</si>
  <si>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</si>
  <si>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</si>
  <si>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</si>
  <si>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</si>
  <si>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</si>
  <si>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</si>
  <si>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</si>
  <si>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</si>
  <si>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</si>
  <si>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</si>
  <si>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</si>
  <si>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</si>
  <si>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</si>
  <si>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</si>
  <si>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</si>
  <si>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</si>
  <si>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</si>
  <si>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</si>
  <si>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</si>
  <si>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</si>
  <si>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</si>
  <si>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</si>
  <si>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</si>
  <si>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</si>
  <si>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</si>
  <si>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</si>
  <si>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</si>
  <si>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</si>
  <si>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</si>
  <si>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</si>
  <si>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</si>
  <si>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</si>
  <si>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</si>
  <si>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</si>
  <si>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</si>
  <si>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</si>
  <si>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</si>
  <si>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</si>
  <si>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</si>
  <si>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</si>
  <si>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</si>
  <si>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</si>
  <si>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</si>
  <si>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</si>
  <si>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</si>
  <si>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</si>
  <si>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</si>
  <si>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</si>
  <si>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</si>
  <si>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</si>
  <si>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</si>
  <si>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</si>
  <si>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</si>
  <si>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</si>
  <si>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</si>
  <si>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</si>
  <si>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</si>
  <si>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</si>
  <si>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</si>
  <si>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</si>
  <si>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</si>
  <si>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</si>
  <si>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</si>
  <si>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</si>
  <si>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</si>
  <si>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</si>
  <si>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</si>
  <si>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</si>
  <si>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</si>
  <si>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</si>
  <si>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</si>
  <si>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</si>
  <si>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</si>
  <si>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</si>
  <si>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</si>
  <si>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</si>
  <si>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</si>
  <si>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</si>
  <si>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</si>
  <si>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</si>
  <si>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</si>
  <si>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</si>
  <si>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</si>
  <si>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</si>
  <si>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</si>
  <si>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</si>
  <si>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</si>
  <si>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</si>
  <si>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</si>
  <si>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</si>
  <si>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</si>
  <si>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</si>
  <si>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</si>
  <si>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</si>
  <si>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</si>
  <si>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</si>
  <si>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</si>
  <si>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</si>
  <si>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</si>
  <si>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</si>
  <si>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</si>
  <si>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</si>
  <si>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</si>
  <si>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</si>
  <si>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</si>
  <si>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</si>
  <si>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</si>
  <si>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</si>
  <si>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</si>
  <si>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</si>
  <si>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</si>
  <si>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</si>
  <si>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</si>
  <si>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</si>
  <si>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</si>
  <si>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</si>
  <si>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</si>
  <si>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</si>
  <si>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</si>
  <si>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</si>
  <si>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</si>
  <si>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</si>
  <si>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</si>
  <si>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</si>
  <si>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</si>
  <si>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</si>
  <si>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</si>
  <si>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</si>
  <si>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</si>
  <si>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</si>
  <si>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</si>
  <si>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</si>
  <si>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</si>
  <si>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</si>
  <si>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</si>
  <si>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</si>
  <si>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</si>
  <si>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</si>
  <si>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</si>
  <si>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</si>
  <si>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</si>
  <si>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</si>
  <si>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</si>
  <si>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</si>
  <si>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</si>
  <si>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</si>
  <si>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</si>
  <si>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</si>
  <si>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</si>
  <si>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</si>
  <si>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</si>
  <si>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</si>
  <si>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</si>
  <si>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</si>
  <si>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</si>
  <si>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</si>
  <si>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</si>
  <si>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</si>
  <si>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</si>
  <si>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</si>
  <si>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</si>
  <si>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</si>
  <si>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</si>
  <si>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</si>
  <si>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</si>
  <si>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</si>
  <si>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</si>
  <si>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</si>
  <si>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</si>
  <si>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</si>
  <si>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</si>
  <si>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</si>
  <si>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</si>
  <si>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</si>
  <si>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</si>
  <si>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</si>
  <si>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</si>
  <si>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</si>
  <si>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</si>
  <si>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</si>
  <si>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</si>
  <si>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</si>
  <si>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</si>
  <si>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</si>
  <si>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</si>
  <si>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</si>
  <si>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</si>
  <si>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</si>
  <si>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</si>
  <si>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</si>
  <si>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</si>
  <si>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</si>
  <si>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</si>
  <si>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</si>
  <si>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</si>
  <si>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</si>
  <si>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</si>
  <si>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</si>
  <si>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</si>
  <si>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</si>
  <si>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</si>
  <si>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</si>
  <si>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</si>
  <si>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</si>
  <si>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</si>
  <si>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</si>
  <si>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</si>
  <si>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</si>
  <si>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</si>
  <si>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</si>
  <si>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</si>
  <si>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</si>
  <si>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</si>
  <si>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</si>
  <si>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</si>
  <si>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</si>
  <si>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</si>
  <si>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</si>
  <si>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</si>
  <si>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</si>
  <si>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</si>
  <si>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</si>
  <si>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</si>
  <si>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</si>
  <si>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</si>
  <si>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</si>
  <si>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</si>
  <si>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</si>
  <si>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</si>
  <si>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</si>
  <si>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</si>
  <si>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</si>
  <si>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</si>
  <si>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</si>
  <si>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</si>
  <si>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</si>
  <si>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</si>
  <si>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</si>
  <si>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</si>
  <si>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</si>
  <si>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</si>
  <si>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</si>
  <si>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</si>
  <si>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</si>
  <si>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</si>
  <si>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</si>
  <si>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</si>
  <si>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</si>
  <si>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</si>
  <si>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</si>
  <si>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</si>
  <si>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</si>
  <si>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</si>
  <si>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</si>
  <si>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</si>
  <si>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</si>
  <si>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</si>
  <si>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</si>
  <si>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</si>
  <si>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</si>
  <si>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</si>
  <si>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</si>
  <si>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</si>
  <si>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</si>
  <si>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</si>
  <si>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</si>
  <si>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</si>
  <si>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</si>
  <si>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</si>
  <si>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</si>
  <si>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</si>
  <si>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</si>
  <si>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</si>
  <si>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</si>
  <si>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</si>
  <si>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</si>
  <si>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</si>
  <si>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</si>
  <si>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</si>
  <si>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</si>
  <si>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</si>
  <si>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</si>
  <si>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</si>
  <si>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</si>
  <si>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</si>
  <si>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</si>
  <si>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</si>
  <si>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</si>
  <si>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</si>
  <si>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</si>
  <si>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</si>
  <si>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</si>
  <si>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</si>
  <si>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</si>
  <si>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</si>
  <si>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</si>
  <si>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</si>
  <si>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</si>
  <si>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</si>
  <si>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</si>
  <si>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</si>
  <si>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</si>
  <si>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</si>
  <si>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</si>
  <si>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</si>
  <si>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</si>
  <si>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</si>
  <si>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</si>
  <si>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</si>
  <si>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</si>
  <si>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</si>
  <si>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</si>
  <si>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</si>
  <si>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</si>
  <si>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</si>
  <si>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</si>
  <si>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</si>
  <si>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</si>
  <si>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</si>
  <si>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</si>
  <si>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</si>
  <si>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</si>
  <si>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</si>
  <si>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</si>
  <si>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</si>
  <si>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</si>
  <si>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</si>
  <si>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</si>
  <si>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</si>
  <si>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</si>
  <si>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</si>
  <si>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</si>
  <si>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</si>
  <si>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</si>
  <si>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</si>
  <si>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</si>
  <si>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</si>
  <si>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</si>
  <si>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</si>
  <si>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</si>
  <si>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</si>
  <si>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</si>
  <si>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</si>
  <si>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</si>
  <si>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</si>
  <si>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</si>
  <si>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</si>
  <si>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</si>
  <si>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</si>
  <si>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</si>
  <si>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</si>
  <si>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</si>
  <si>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</si>
  <si>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</si>
  <si>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</si>
  <si>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</si>
  <si>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</si>
  <si>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</si>
  <si>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</si>
  <si>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</si>
  <si>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</si>
  <si>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</si>
  <si>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</si>
  <si>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</si>
  <si>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</si>
  <si>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</si>
  <si>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</si>
  <si>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</si>
  <si>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</si>
  <si>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</si>
  <si>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</si>
  <si>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</si>
  <si>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</si>
  <si>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</si>
  <si>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</si>
  <si>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</si>
  <si>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</si>
  <si>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</si>
  <si>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</si>
  <si>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</si>
  <si>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</si>
  <si>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</si>
  <si>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</si>
  <si>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</si>
  <si>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</si>
  <si>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</si>
  <si>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</si>
  <si>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</si>
  <si>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</si>
  <si>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</si>
  <si>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</si>
  <si>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</si>
  <si>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</si>
  <si>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</si>
  <si>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</si>
  <si>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</si>
  <si>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</si>
  <si>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</si>
  <si>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</si>
  <si>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</si>
  <si>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</si>
  <si>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</si>
  <si>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</si>
  <si>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</si>
  <si>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</si>
  <si>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</si>
  <si>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</si>
  <si>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</si>
  <si>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</si>
  <si>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</si>
  <si>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</si>
  <si>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</si>
  <si>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</si>
  <si>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</si>
  <si>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</si>
  <si>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</si>
  <si>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</si>
  <si>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</si>
  <si>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</si>
  <si>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</si>
  <si>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</si>
  <si>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</si>
  <si>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</si>
  <si>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</si>
  <si>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</si>
  <si>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</si>
  <si>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</si>
  <si>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</si>
  <si>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</si>
  <si>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</si>
  <si>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</si>
  <si>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</si>
  <si>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</si>
  <si>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</si>
  <si>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</si>
  <si>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</si>
  <si>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</si>
  <si>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</si>
  <si>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</si>
  <si>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</si>
  <si>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</si>
  <si>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</si>
  <si>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</si>
  <si>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</si>
  <si>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</si>
  <si>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</si>
  <si>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</si>
  <si>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</si>
  <si>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</si>
  <si>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</si>
  <si>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</si>
  <si>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</si>
  <si>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</si>
  <si>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</si>
  <si>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</si>
  <si>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</si>
  <si>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</si>
  <si>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</si>
  <si>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</si>
  <si>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</si>
  <si>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</si>
  <si>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</si>
  <si>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</si>
  <si>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</si>
  <si>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</si>
  <si>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</si>
  <si>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</si>
  <si>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</si>
  <si>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</si>
  <si>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</si>
  <si>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</si>
  <si>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</si>
  <si>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</si>
  <si>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</si>
  <si>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</si>
  <si>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</si>
  <si>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</si>
  <si>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</si>
  <si>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</si>
  <si>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</si>
  <si>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</si>
  <si>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</si>
  <si>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</si>
  <si>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</si>
  <si>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</si>
  <si>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</si>
  <si>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</si>
  <si>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</si>
  <si>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</si>
  <si>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</si>
  <si>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</si>
  <si>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</si>
  <si>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</si>
  <si>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</si>
  <si>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</si>
  <si>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</si>
  <si>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</si>
  <si>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</si>
  <si>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</si>
  <si>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</si>
  <si>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</si>
  <si>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</si>
  <si>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</si>
  <si>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</si>
  <si>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</si>
  <si>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</si>
  <si>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</si>
  <si>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</si>
  <si>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</si>
  <si>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</si>
  <si>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</si>
  <si>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</si>
  <si>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</si>
  <si>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</si>
  <si>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</si>
  <si>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</si>
  <si>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</si>
  <si>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</si>
  <si>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</si>
  <si>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</si>
  <si>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</si>
  <si>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</si>
  <si>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</si>
  <si>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</si>
  <si>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</si>
  <si>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</si>
  <si>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</si>
  <si>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</si>
  <si>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</si>
  <si>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</si>
  <si>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</si>
  <si>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</si>
  <si>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</si>
  <si>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</si>
  <si>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</si>
  <si>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</si>
  <si>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</si>
  <si>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</si>
  <si>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</si>
  <si>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</si>
  <si>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</si>
  <si>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</si>
  <si>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</si>
  <si>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</si>
  <si>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</si>
  <si>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</si>
  <si>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</si>
  <si>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</si>
  <si>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</si>
  <si>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</si>
  <si>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</si>
  <si>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</si>
  <si>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</si>
  <si>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</si>
  <si>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</si>
  <si>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</si>
  <si>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</si>
  <si>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</si>
  <si>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</si>
  <si>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</si>
  <si>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</si>
  <si>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</si>
  <si>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</si>
  <si>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</si>
  <si>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</si>
  <si>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</si>
  <si>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</si>
  <si>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</si>
  <si>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</si>
  <si>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</si>
  <si>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</si>
  <si>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</si>
  <si>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</si>
  <si>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</si>
  <si>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</si>
  <si>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</si>
  <si>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</si>
  <si>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</si>
  <si>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</si>
  <si>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</si>
  <si>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</si>
  <si>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</si>
  <si>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</si>
  <si>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</si>
  <si>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</si>
  <si>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</si>
  <si>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</si>
  <si>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</si>
  <si>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</si>
  <si>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</si>
  <si>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</si>
  <si>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</si>
  <si>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</si>
  <si>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</si>
  <si>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</si>
  <si>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</si>
  <si>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</si>
  <si>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</si>
  <si>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</si>
  <si>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</si>
  <si>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</si>
  <si>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</si>
  <si>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</si>
  <si>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</si>
  <si>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</si>
  <si>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</si>
  <si>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</si>
  <si>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</si>
  <si>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</si>
  <si>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</si>
  <si>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</si>
  <si>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</si>
  <si>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</si>
  <si>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</si>
  <si>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</si>
  <si>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</si>
  <si>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</si>
  <si>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</si>
  <si>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</si>
  <si>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</si>
  <si>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</si>
  <si>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</si>
  <si>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</si>
  <si>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</si>
  <si>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</si>
  <si>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</si>
  <si>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</si>
  <si>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</si>
  <si>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</si>
  <si>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</si>
  <si>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</si>
  <si>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</si>
  <si>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</si>
  <si>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</si>
  <si>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</si>
  <si>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</si>
  <si>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</si>
  <si>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</si>
  <si>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</si>
  <si>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</si>
  <si>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</si>
  <si>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</si>
  <si>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</si>
  <si>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</si>
  <si>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</si>
  <si>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</si>
  <si>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</si>
  <si>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</si>
  <si>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</si>
  <si>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</si>
  <si>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</si>
  <si>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</si>
  <si>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</si>
  <si>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</si>
  <si>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</si>
  <si>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</si>
  <si>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</si>
  <si>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</si>
  <si>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</si>
  <si>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</si>
  <si>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</si>
  <si>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</si>
  <si>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</si>
  <si>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</si>
  <si>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</si>
  <si>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</si>
  <si>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</si>
  <si>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</si>
  <si>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</si>
  <si>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</si>
  <si>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</si>
  <si>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</si>
  <si>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</si>
  <si>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</si>
  <si>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</si>
  <si>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</si>
  <si>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</si>
  <si>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</si>
  <si>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</si>
  <si>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</si>
  <si>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</si>
  <si>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</si>
  <si>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</si>
  <si>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</si>
  <si>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</si>
  <si>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</si>
  <si>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</si>
  <si>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</si>
  <si>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</si>
  <si>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</si>
  <si>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</si>
  <si>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</si>
  <si>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</si>
  <si>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</si>
  <si>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</si>
  <si>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</si>
  <si>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</si>
  <si>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</si>
  <si>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</si>
  <si>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</si>
  <si>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</si>
  <si>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</si>
  <si>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</si>
  <si>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</si>
  <si>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</si>
  <si>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</si>
  <si>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</si>
  <si>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</si>
  <si>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</si>
  <si>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</si>
  <si>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</si>
  <si>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</si>
  <si>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</si>
  <si>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</si>
  <si>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</si>
  <si>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</si>
  <si>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</si>
  <si>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</si>
  <si>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</si>
  <si>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</si>
  <si>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</si>
  <si>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</si>
  <si>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</si>
  <si>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</si>
  <si>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</si>
  <si>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</si>
  <si>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</si>
  <si>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</si>
  <si>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</si>
  <si>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</si>
  <si>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</si>
  <si>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</si>
  <si>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</si>
  <si>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</si>
  <si>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</si>
  <si>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</si>
  <si>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</si>
  <si>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</si>
  <si>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</si>
  <si>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</si>
  <si>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</si>
  <si>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</si>
  <si>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</si>
  <si>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</si>
  <si>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</si>
  <si>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</si>
  <si>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</si>
  <si>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</si>
  <si>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</si>
  <si>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</si>
  <si>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</si>
  <si>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</si>
  <si>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</si>
  <si>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</si>
  <si>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</si>
  <si>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</si>
  <si>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</si>
  <si>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</si>
  <si>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</si>
  <si>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</si>
  <si>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</si>
  <si>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</si>
  <si>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</si>
  <si>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</si>
  <si>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</si>
  <si>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</si>
  <si>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</si>
  <si>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</si>
  <si>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</si>
  <si>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</si>
  <si>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</si>
  <si>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</si>
  <si>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</si>
  <si>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</si>
  <si>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</si>
  <si>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</si>
  <si>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</si>
  <si>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</si>
  <si>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</si>
  <si>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</si>
  <si>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</si>
  <si>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</si>
  <si>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</si>
  <si>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</si>
  <si>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</si>
  <si>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</si>
  <si>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</si>
  <si>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</si>
  <si>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</si>
  <si>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</si>
  <si>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</si>
  <si>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</si>
  <si>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</si>
  <si>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</si>
  <si>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</si>
  <si>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</si>
  <si>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</si>
  <si>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</si>
  <si>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</si>
  <si>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</si>
  <si>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</si>
  <si>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</si>
  <si>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</si>
  <si>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</si>
  <si>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</si>
  <si>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</si>
  <si>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</si>
  <si>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</si>
  <si>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</si>
  <si>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</si>
  <si>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</si>
  <si>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</si>
  <si>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</si>
  <si>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</si>
  <si>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</si>
  <si>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</si>
  <si>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</si>
  <si>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</si>
  <si>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</si>
  <si>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</si>
  <si>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</si>
  <si>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</si>
  <si>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</si>
  <si>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</si>
  <si>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</si>
  <si>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</si>
  <si>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</si>
  <si>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</si>
  <si>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</si>
  <si>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</si>
  <si>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</si>
  <si>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</si>
  <si>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</si>
  <si>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</si>
  <si>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</si>
  <si>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</si>
  <si>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</si>
  <si>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</si>
  <si>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</si>
  <si>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</si>
  <si>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</si>
  <si>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</si>
  <si>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</si>
  <si>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</si>
  <si>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</si>
  <si>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</si>
  <si>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</si>
  <si>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</si>
  <si>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</si>
  <si>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</si>
  <si>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</si>
  <si>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</si>
  <si>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</si>
  <si>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</si>
  <si>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</si>
  <si>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</si>
  <si>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</si>
  <si>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</si>
  <si>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</si>
  <si>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</si>
  <si>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</si>
  <si>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</si>
  <si>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</si>
  <si>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</si>
  <si>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</si>
  <si>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</si>
  <si>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</si>
  <si>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</si>
  <si>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</si>
  <si>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</si>
  <si>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</si>
  <si>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</si>
  <si>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</si>
  <si>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</si>
  <si>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</si>
  <si>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</si>
  <si>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</si>
  <si>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</si>
  <si>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</si>
  <si>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</si>
  <si>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</si>
  <si>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</si>
  <si>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</si>
  <si>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</si>
  <si>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</si>
  <si>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</si>
  <si>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</si>
  <si>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</si>
  <si>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</si>
  <si>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</si>
  <si>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</si>
  <si>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</si>
  <si>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</si>
  <si>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</si>
  <si>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</si>
  <si>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</si>
  <si>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</si>
  <si>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</si>
  <si>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</si>
  <si>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</si>
  <si>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</si>
  <si>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</si>
  <si>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</si>
  <si>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</si>
  <si>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</si>
  <si>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</si>
  <si>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</si>
  <si>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</si>
  <si>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</si>
  <si>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</si>
  <si>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</si>
  <si>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</si>
  <si>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</si>
  <si>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</si>
  <si>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</si>
  <si>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</si>
  <si>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</si>
  <si>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</si>
  <si>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</si>
  <si>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</si>
  <si>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</si>
  <si>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</si>
  <si>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</si>
  <si>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</si>
  <si>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</si>
  <si>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</si>
  <si>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</si>
  <si>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</si>
  <si>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</si>
  <si>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</si>
  <si>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</si>
  <si>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</si>
  <si>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</si>
  <si>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</si>
  <si>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</si>
  <si>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</si>
  <si>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</si>
  <si>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</si>
  <si>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</si>
  <si>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</si>
  <si>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</si>
  <si>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</si>
  <si>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</si>
  <si>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</si>
  <si>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</si>
  <si>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</si>
  <si>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</si>
  <si>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</si>
  <si>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</si>
  <si>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</si>
  <si>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</si>
  <si>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</si>
  <si>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</si>
  <si>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</si>
  <si>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</si>
  <si>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</si>
  <si>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</si>
  <si>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</si>
  <si>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</si>
  <si>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</si>
  <si>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</si>
  <si>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</si>
  <si>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</si>
  <si>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</si>
  <si>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</si>
  <si>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</si>
  <si>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</si>
  <si>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</si>
  <si>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</si>
  <si>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</si>
  <si>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</si>
  <si>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</si>
  <si>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</si>
  <si>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</si>
  <si>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</si>
  <si>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</si>
  <si>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</si>
  <si>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</si>
  <si>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</si>
  <si>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</si>
  <si>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</si>
  <si>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</si>
  <si>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</si>
  <si>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</si>
  <si>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</si>
  <si>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</si>
  <si>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</si>
  <si>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</si>
  <si>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</si>
  <si>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</si>
  <si>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</si>
  <si>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</si>
  <si>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</si>
  <si>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</si>
  <si>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</si>
  <si>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</si>
  <si>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</si>
  <si>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</si>
  <si>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</si>
  <si>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</si>
  <si>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</si>
  <si>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</si>
  <si>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</si>
  <si>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</si>
  <si>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</si>
  <si>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</si>
  <si>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</si>
  <si>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</si>
  <si>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</si>
  <si>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</si>
  <si>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</si>
  <si>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</si>
  <si>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</si>
  <si>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</si>
  <si>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</si>
  <si>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</si>
  <si>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</si>
  <si>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</si>
  <si>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</si>
  <si>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</si>
  <si>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</si>
  <si>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</si>
  <si>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</si>
  <si>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</si>
  <si>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</si>
  <si>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</si>
  <si>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</si>
  <si>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</si>
  <si>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</si>
  <si>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</si>
  <si>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</si>
  <si>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</si>
  <si>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</si>
  <si>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</si>
  <si>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</si>
  <si>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</si>
  <si>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</si>
  <si>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</si>
  <si>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</si>
  <si>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</si>
  <si>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</si>
  <si>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</si>
  <si>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</si>
  <si>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</si>
  <si>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</si>
  <si>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</si>
  <si>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</si>
  <si>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</si>
  <si>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</si>
  <si>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</si>
  <si>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</si>
  <si>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</si>
  <si>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</si>
  <si>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</si>
  <si>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</si>
  <si>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</si>
  <si>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</si>
  <si>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</si>
  <si>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</si>
  <si>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</si>
  <si>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</si>
  <si>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</si>
  <si>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</si>
  <si>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</si>
  <si>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</si>
  <si>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</si>
  <si>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</si>
  <si>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</si>
  <si>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</si>
  <si>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</si>
  <si>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</si>
  <si>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</si>
  <si>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</si>
  <si>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</si>
  <si>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</si>
  <si>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</si>
  <si>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</si>
  <si>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</si>
  <si>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</si>
  <si>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</si>
  <si>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</si>
  <si>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</si>
  <si>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</si>
  <si>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</si>
  <si>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</si>
  <si>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</si>
  <si>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</si>
  <si>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</si>
  <si>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</si>
  <si>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</si>
  <si>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</si>
  <si>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</si>
  <si>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</si>
  <si>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</si>
  <si>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</si>
  <si>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</si>
  <si>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</si>
  <si>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</si>
  <si>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</si>
  <si>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</si>
  <si>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</si>
  <si>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</si>
  <si>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</si>
  <si>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</si>
  <si>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</si>
  <si>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</si>
  <si>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</si>
  <si>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</si>
  <si>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</si>
  <si>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</si>
  <si>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</si>
  <si>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</si>
  <si>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</si>
  <si>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</si>
  <si>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</si>
  <si>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</si>
  <si>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</si>
  <si>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</si>
  <si>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</si>
  <si>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</si>
  <si>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</si>
  <si>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</si>
  <si>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</si>
  <si>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</si>
  <si>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</si>
  <si>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</si>
  <si>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</si>
  <si>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</si>
  <si>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</si>
  <si>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</si>
  <si>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</si>
  <si>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</si>
  <si>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</si>
  <si>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</si>
  <si>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</si>
  <si>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</si>
  <si>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</si>
  <si>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</si>
  <si>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</si>
  <si>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</si>
  <si>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</si>
  <si>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</si>
  <si>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</si>
  <si>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</si>
  <si>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</si>
  <si>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</si>
  <si>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</si>
  <si>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</si>
  <si>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</si>
  <si>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</si>
  <si>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</si>
  <si>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</si>
  <si>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</si>
  <si>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</si>
  <si>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</si>
  <si>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</si>
  <si>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</si>
  <si>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</si>
  <si>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</si>
  <si>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</si>
  <si>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</si>
  <si>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</si>
  <si>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</si>
  <si>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</si>
  <si>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</si>
  <si>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</si>
  <si>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</si>
  <si>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</si>
  <si>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</si>
  <si>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</si>
  <si>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</si>
  <si>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</si>
  <si>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</si>
  <si>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</si>
  <si>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</si>
  <si>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</si>
  <si>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</si>
  <si>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</si>
  <si>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</si>
  <si>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</si>
  <si>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</si>
  <si>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</si>
  <si>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</si>
  <si>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</si>
  <si>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</si>
  <si>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</si>
  <si>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</si>
  <si>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</si>
  <si>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</si>
  <si>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</si>
  <si>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</si>
  <si>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</si>
  <si>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</si>
  <si>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</si>
  <si>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</si>
  <si>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</si>
  <si>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</si>
  <si>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</si>
  <si>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</si>
  <si>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</si>
  <si>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</si>
  <si>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</si>
  <si>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</si>
  <si>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</si>
  <si>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</si>
  <si>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</si>
  <si>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</si>
  <si>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</si>
  <si>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</si>
  <si>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</si>
  <si>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</si>
  <si>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</si>
  <si>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</si>
  <si>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</si>
  <si>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</si>
  <si>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</si>
  <si>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</si>
  <si>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</si>
  <si>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</si>
  <si>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</si>
  <si>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</si>
  <si>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</si>
  <si>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</si>
  <si>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</si>
  <si>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</si>
  <si>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</si>
  <si>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</si>
  <si>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</si>
  <si>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</si>
  <si>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</si>
  <si>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</si>
  <si>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</si>
  <si>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</si>
  <si>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</si>
  <si>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</si>
  <si>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</si>
  <si>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</si>
  <si>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</si>
  <si>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</si>
  <si>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</si>
  <si>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</si>
  <si>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</si>
  <si>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</si>
  <si>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</si>
  <si>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</si>
  <si>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</si>
  <si>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</si>
  <si>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</si>
  <si>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</si>
  <si>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</si>
  <si>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</si>
  <si>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</si>
  <si>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</si>
  <si>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</si>
  <si>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</si>
  <si>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</si>
  <si>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</si>
  <si>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</si>
  <si>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</si>
  <si>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</si>
  <si>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</si>
  <si>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</si>
  <si>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</si>
  <si>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</si>
  <si>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</si>
  <si>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</si>
  <si>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</si>
  <si>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</si>
  <si>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</si>
  <si>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</si>
  <si>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</si>
  <si>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</si>
  <si>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</si>
  <si>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</si>
  <si>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</si>
  <si>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</si>
  <si>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</si>
  <si>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</si>
  <si>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</si>
  <si>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</si>
  <si>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</si>
  <si>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</si>
  <si>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</si>
  <si>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</si>
  <si>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</si>
  <si>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</si>
  <si>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</si>
  <si>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</si>
  <si>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</si>
  <si>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</si>
  <si>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</si>
  <si>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</si>
  <si>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</si>
  <si>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</si>
  <si>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</si>
  <si>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</si>
  <si>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</si>
  <si>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</si>
  <si>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</si>
  <si>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</si>
  <si>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</si>
  <si>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</si>
  <si>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</si>
  <si>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</si>
  <si>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</si>
  <si>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</si>
  <si>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</si>
  <si>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</si>
  <si>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</si>
  <si>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</si>
  <si>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</si>
  <si>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</si>
  <si>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</si>
  <si>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</si>
  <si>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</si>
  <si>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</si>
  <si>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</si>
  <si>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</si>
  <si>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</si>
  <si>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</si>
  <si>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</si>
  <si>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</si>
  <si>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</si>
  <si>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</si>
  <si>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</si>
  <si>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</si>
  <si>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</si>
  <si>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</si>
  <si>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</si>
  <si>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</si>
  <si>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</si>
  <si>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</si>
  <si>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</si>
  <si>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</si>
  <si>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</si>
  <si>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</si>
  <si>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</si>
  <si>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</si>
  <si>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</si>
  <si>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</si>
  <si>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</si>
  <si>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</si>
  <si>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</si>
  <si>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</si>
  <si>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</si>
  <si>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</si>
  <si>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</si>
  <si>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</si>
  <si>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</si>
  <si>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</si>
  <si>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</si>
  <si>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</si>
  <si>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</si>
  <si>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</si>
  <si>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</si>
  <si>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</si>
  <si>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</si>
  <si>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</si>
  <si>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</si>
  <si>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</si>
  <si>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</si>
  <si>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</si>
  <si>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</si>
  <si>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</si>
  <si>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</si>
  <si>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</si>
  <si>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</si>
  <si>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</si>
  <si>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</si>
  <si>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</si>
  <si>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</si>
  <si>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</si>
  <si>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</si>
  <si>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</si>
  <si>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</si>
  <si>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</si>
  <si>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</si>
  <si>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</si>
  <si>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</si>
  <si>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</si>
  <si>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</si>
  <si>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</si>
  <si>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</si>
  <si>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</si>
  <si>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</si>
  <si>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</si>
  <si>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</si>
  <si>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</si>
  <si>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</si>
  <si>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</si>
  <si>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</si>
  <si>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</si>
  <si>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</si>
  <si>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</si>
  <si>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</si>
  <si>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</si>
  <si>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</si>
  <si>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</si>
  <si>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</si>
  <si>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</si>
  <si>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</si>
  <si>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</si>
  <si>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</si>
  <si>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</si>
  <si>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</si>
  <si>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</si>
  <si>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</si>
  <si>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</si>
  <si>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</si>
  <si>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</si>
  <si>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</si>
  <si>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</si>
  <si>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</si>
  <si>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</si>
  <si>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</si>
  <si>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</si>
  <si>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</si>
  <si>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</si>
  <si>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</si>
  <si>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</si>
  <si>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</si>
  <si>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</si>
  <si>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</si>
  <si>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</si>
  <si>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</si>
  <si>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</si>
  <si>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</si>
  <si>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</si>
  <si>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</si>
  <si>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</si>
  <si>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</si>
  <si>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</si>
  <si>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</si>
  <si>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</si>
  <si>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</si>
  <si>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</si>
  <si>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</si>
  <si>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</si>
  <si>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</si>
  <si>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</si>
  <si>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</si>
  <si>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</si>
  <si>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</si>
  <si>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</si>
  <si>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</si>
  <si>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</si>
  <si>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</si>
  <si>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</si>
  <si>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</si>
  <si>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</si>
  <si>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</si>
  <si>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</si>
  <si>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</si>
  <si>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</si>
  <si>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</si>
  <si>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</si>
  <si>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</si>
  <si>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</si>
  <si>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</si>
  <si>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</si>
  <si>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</si>
  <si>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</si>
  <si>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</si>
  <si>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</si>
  <si>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</si>
  <si>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</si>
  <si>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</si>
  <si>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</si>
  <si>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</si>
  <si>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</si>
  <si>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</si>
  <si>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</si>
  <si>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</si>
  <si>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</si>
  <si>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</si>
  <si>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</si>
  <si>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</si>
  <si>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</si>
  <si>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</si>
  <si>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</si>
  <si>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</si>
  <si>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</si>
  <si>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</si>
  <si>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</si>
  <si>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</si>
  <si>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</si>
  <si>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</si>
  <si>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</si>
  <si>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</si>
  <si>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</si>
  <si>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</si>
  <si>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</si>
  <si>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</si>
  <si>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</si>
  <si>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</si>
  <si>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</si>
  <si>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</si>
  <si>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</si>
  <si>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</si>
  <si>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</si>
  <si>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</si>
  <si>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</si>
  <si>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</si>
  <si>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</si>
  <si>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</si>
  <si>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</si>
  <si>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</si>
  <si>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</si>
  <si>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</si>
  <si>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</si>
  <si>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</si>
  <si>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</si>
  <si>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</si>
  <si>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</si>
  <si>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</si>
  <si>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</si>
  <si>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</si>
  <si>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</si>
  <si>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</si>
  <si>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</si>
  <si>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</si>
  <si>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</si>
  <si>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</si>
  <si>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</si>
  <si>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</si>
  <si>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</si>
  <si>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</si>
  <si>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</si>
  <si>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</si>
  <si>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</si>
  <si>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</si>
  <si>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</si>
  <si>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</si>
  <si>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</si>
  <si>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</si>
  <si>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</si>
  <si>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</si>
  <si>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</si>
  <si>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</si>
  <si>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</si>
  <si>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</si>
  <si>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</si>
  <si>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</si>
  <si>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</si>
  <si>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</si>
  <si>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</si>
  <si>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</si>
  <si>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</si>
  <si>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</si>
  <si>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</si>
  <si>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</si>
  <si>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</si>
  <si>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</si>
  <si>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</si>
  <si>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</si>
  <si>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</si>
  <si>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</si>
  <si>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</si>
  <si>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</si>
  <si>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</si>
  <si>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</si>
  <si>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</si>
  <si>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</si>
  <si>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</si>
  <si>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</si>
  <si>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</si>
  <si>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</si>
  <si>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</si>
  <si>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</si>
  <si>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</si>
  <si>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</si>
  <si>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</si>
  <si>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</si>
  <si>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</si>
  <si>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</si>
  <si>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</si>
  <si>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</si>
  <si>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</si>
  <si>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</si>
  <si>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</si>
  <si>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</si>
  <si>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</si>
  <si>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</si>
  <si>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</si>
  <si>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</si>
  <si>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</si>
  <si>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</si>
  <si>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</si>
  <si>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</si>
  <si>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</si>
  <si>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</si>
  <si>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</si>
  <si>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</si>
  <si>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</si>
  <si>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</si>
  <si>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</si>
  <si>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</si>
  <si>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</si>
  <si>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</si>
  <si>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</si>
  <si>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</si>
  <si>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</si>
  <si>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</si>
  <si>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</si>
  <si>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</si>
  <si>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</si>
  <si>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</si>
  <si>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</si>
  <si>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</si>
  <si>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</si>
  <si>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</si>
  <si>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</si>
  <si>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</si>
  <si>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</si>
  <si>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</si>
  <si>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</si>
  <si>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</si>
  <si>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</si>
  <si>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</si>
  <si>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</si>
  <si>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</si>
  <si>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</si>
  <si>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</si>
  <si>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</si>
  <si>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</si>
  <si>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</si>
  <si>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</si>
  <si>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</si>
  <si>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</si>
  <si>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</si>
  <si>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</si>
  <si>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</si>
  <si>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</si>
  <si>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</si>
  <si>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</si>
  <si>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</si>
  <si>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</si>
  <si>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</si>
  <si>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</si>
  <si>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</si>
  <si>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</si>
  <si>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</si>
  <si>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</si>
  <si>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</si>
  <si>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</si>
  <si>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</si>
  <si>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</si>
  <si>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</si>
  <si>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</si>
  <si>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</si>
  <si>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</si>
  <si>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</si>
  <si>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</si>
  <si>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</si>
  <si>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</si>
  <si>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</si>
  <si>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</si>
  <si>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</si>
  <si>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</si>
  <si>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</si>
  <si>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</si>
  <si>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</si>
  <si>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</si>
  <si>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</si>
  <si>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</si>
  <si>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</si>
  <si>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</si>
  <si>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</si>
  <si>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</si>
  <si>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</si>
  <si>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</si>
  <si>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</si>
  <si>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</si>
  <si>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</si>
  <si>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</si>
  <si>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</si>
  <si>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</si>
  <si>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</si>
  <si>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</si>
  <si>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</si>
  <si>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</si>
  <si>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</si>
  <si>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</si>
  <si>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</si>
  <si>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</si>
  <si>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</si>
  <si>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</si>
  <si>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</si>
  <si>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</si>
  <si>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</si>
  <si>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</si>
  <si>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</si>
  <si>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</si>
  <si>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</si>
  <si>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</si>
  <si>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</si>
  <si>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</si>
  <si>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</si>
  <si>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</si>
  <si>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</si>
  <si>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</si>
  <si>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</si>
  <si>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</si>
  <si>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</si>
  <si>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</si>
  <si>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</si>
  <si>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</si>
  <si>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</si>
  <si>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</si>
  <si>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</si>
  <si>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</si>
  <si>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</si>
  <si>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</si>
  <si>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</si>
  <si>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</si>
  <si>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</si>
  <si>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</si>
  <si>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</si>
  <si>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</si>
  <si>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</si>
  <si>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</si>
  <si>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</si>
  <si>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</si>
  <si>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</si>
  <si>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</si>
  <si>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</si>
  <si>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</si>
  <si>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</si>
  <si>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</si>
  <si>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</si>
  <si>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</si>
  <si>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</si>
  <si>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</si>
  <si>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</si>
  <si>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</si>
  <si>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</si>
  <si>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</si>
  <si>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</si>
  <si>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</si>
  <si>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</si>
  <si>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</si>
  <si>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</si>
  <si>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</si>
  <si>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</si>
  <si>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</si>
  <si>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</si>
  <si>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</si>
  <si>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</si>
  <si>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</si>
  <si>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</si>
  <si>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</si>
  <si>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</si>
  <si>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</si>
  <si>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</si>
  <si>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</si>
  <si>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</si>
  <si>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</si>
  <si>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</si>
  <si>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</si>
  <si>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</si>
  <si>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</si>
  <si>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</si>
  <si>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</si>
  <si>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</si>
  <si>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</si>
  <si>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</si>
  <si>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</si>
  <si>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</si>
  <si>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</si>
  <si>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</si>
  <si>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</si>
  <si>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</si>
  <si>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</si>
  <si>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</si>
  <si>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</si>
  <si>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</si>
  <si>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</si>
  <si>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</si>
  <si>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</si>
  <si>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</si>
  <si>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</si>
  <si>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</si>
  <si>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</si>
  <si>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</si>
  <si>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</si>
  <si>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</si>
  <si>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</si>
  <si>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</si>
  <si>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</si>
  <si>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</si>
  <si>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</si>
  <si>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</si>
  <si>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</si>
  <si>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</si>
  <si>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</si>
  <si>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</si>
  <si>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</si>
  <si>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</si>
  <si>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</si>
  <si>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</si>
  <si>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</si>
  <si>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</si>
  <si>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</si>
  <si>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</si>
  <si>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</si>
  <si>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</si>
  <si>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</si>
  <si>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</si>
  <si>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</si>
  <si>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</si>
  <si>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</si>
  <si>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</si>
  <si>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</si>
  <si>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</si>
  <si>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</si>
  <si>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</si>
  <si>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</si>
  <si>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</si>
  <si>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</si>
  <si>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</si>
  <si>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</si>
  <si>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</si>
  <si>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</si>
  <si>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</si>
  <si>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</si>
  <si>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</si>
  <si>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</si>
  <si>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</si>
  <si>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</si>
  <si>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</si>
  <si>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</si>
  <si>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</si>
  <si>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</si>
  <si>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</si>
  <si>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</si>
  <si>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</si>
  <si>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</si>
  <si>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</si>
  <si>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</si>
  <si>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</si>
  <si>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</si>
  <si>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</si>
  <si>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</si>
  <si>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</si>
  <si>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</si>
  <si>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</si>
  <si>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</si>
  <si>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</si>
  <si>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</si>
  <si>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</si>
  <si>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</si>
  <si>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</si>
  <si>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</si>
  <si>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</si>
  <si>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</si>
  <si>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</si>
  <si>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</si>
  <si>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</si>
  <si>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</si>
  <si>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</si>
  <si>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</si>
  <si>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</si>
  <si>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</si>
  <si>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</si>
  <si>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</si>
  <si>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</si>
  <si>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</si>
  <si>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</si>
  <si>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</si>
  <si>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</si>
  <si>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</si>
  <si>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</si>
  <si>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</si>
  <si>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</si>
  <si>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</si>
  <si>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</si>
  <si>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</si>
  <si>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</si>
  <si>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</si>
  <si>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</si>
  <si>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</si>
  <si>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</si>
  <si>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</si>
  <si>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</si>
  <si>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</si>
  <si>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</si>
  <si>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</si>
  <si>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</si>
  <si>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</si>
  <si>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</si>
  <si>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</si>
  <si>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</si>
  <si>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</si>
  <si>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</si>
  <si>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</si>
  <si>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</si>
  <si>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</si>
  <si>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</si>
  <si>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</si>
  <si>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</si>
  <si>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</si>
  <si>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</si>
  <si>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</si>
  <si>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</si>
  <si>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</si>
  <si>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</si>
  <si>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</si>
  <si>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</si>
  <si>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</si>
  <si>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</si>
  <si>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</si>
  <si>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</si>
  <si>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</si>
  <si>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</si>
  <si>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</si>
  <si>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</si>
  <si>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</si>
  <si>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</si>
  <si>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</si>
  <si>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</si>
  <si>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</si>
  <si>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</si>
  <si>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</si>
  <si>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</si>
  <si>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</si>
  <si>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</si>
  <si>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</si>
  <si>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</si>
  <si>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</si>
  <si>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</si>
  <si>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</si>
  <si>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</si>
  <si>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</si>
  <si>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</si>
  <si>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</si>
  <si>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</si>
  <si>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</si>
  <si>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</si>
  <si>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</si>
  <si>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</si>
  <si>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</si>
  <si>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</si>
  <si>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</si>
  <si>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</si>
  <si>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</si>
  <si>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</si>
  <si>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</si>
  <si>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</si>
  <si>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</si>
  <si>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</si>
  <si>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</si>
  <si>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</si>
  <si>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</si>
  <si>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</si>
  <si>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</si>
  <si>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</si>
  <si>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</si>
  <si>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</si>
  <si>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</si>
  <si>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</si>
  <si>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</si>
  <si>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</si>
  <si>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</si>
  <si>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</si>
  <si>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</si>
  <si>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</si>
  <si>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</si>
  <si>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</si>
  <si>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</si>
  <si>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</si>
  <si>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</si>
  <si>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</si>
  <si>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</si>
  <si>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</si>
  <si>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</si>
  <si>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</si>
  <si>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</si>
  <si>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</si>
  <si>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</si>
  <si>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</si>
  <si>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</si>
  <si>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</si>
  <si>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</si>
  <si>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</si>
  <si>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</si>
  <si>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</si>
  <si>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</si>
  <si>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</si>
  <si>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</si>
  <si>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</si>
  <si>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</si>
  <si>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</si>
  <si>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</si>
  <si>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</si>
  <si>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</si>
  <si>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</si>
  <si>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</si>
  <si>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</si>
  <si>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</si>
  <si>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</si>
  <si>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</si>
  <si>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</si>
  <si>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</si>
  <si>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</si>
  <si>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</si>
  <si>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</si>
  <si>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</si>
  <si>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</si>
  <si>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</si>
  <si>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</si>
  <si>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</si>
  <si>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</si>
  <si>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</si>
  <si>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</si>
  <si>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</si>
  <si>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</si>
  <si>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</si>
  <si>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</si>
  <si>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</si>
  <si>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</si>
  <si>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</si>
  <si>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</si>
  <si>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</si>
  <si>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</si>
  <si>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</si>
  <si>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</si>
  <si>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</si>
  <si>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</si>
  <si>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</si>
  <si>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</si>
  <si>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</si>
  <si>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</si>
  <si>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</si>
  <si>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</si>
  <si>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</si>
  <si>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</si>
  <si>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</si>
  <si>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</si>
  <si>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</si>
  <si>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</si>
  <si>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</si>
  <si>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</si>
  <si>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</si>
  <si>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</si>
  <si>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</si>
  <si>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</si>
  <si>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</si>
  <si>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</si>
  <si>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</si>
  <si>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</si>
  <si>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</si>
  <si>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</si>
  <si>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</si>
  <si>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</si>
  <si>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</si>
  <si>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</si>
  <si>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</si>
  <si>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</si>
  <si>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</si>
  <si>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</si>
  <si>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</si>
  <si>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</si>
  <si>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</si>
  <si>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</si>
  <si>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</si>
  <si>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</si>
  <si>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</si>
  <si>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</si>
  <si>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</si>
  <si>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</si>
  <si>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</si>
  <si>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</si>
  <si>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</si>
  <si>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</si>
  <si>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</si>
  <si>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</si>
  <si>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</si>
  <si>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</si>
  <si>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</si>
  <si>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</si>
  <si>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</si>
  <si>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</si>
  <si>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</si>
  <si>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</si>
  <si>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</si>
  <si>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</si>
  <si>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</si>
  <si>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</si>
  <si>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</si>
  <si>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</si>
  <si>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</si>
  <si>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</si>
  <si>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</si>
  <si>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</si>
  <si>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</si>
  <si>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</si>
  <si>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</si>
  <si>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</si>
  <si>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</si>
  <si>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</si>
  <si>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</si>
  <si>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</si>
  <si>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</si>
  <si>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</si>
  <si>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</si>
  <si>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</si>
  <si>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</si>
  <si>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</si>
  <si>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</si>
  <si>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</si>
  <si>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</si>
  <si>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</si>
  <si>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</si>
  <si>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</si>
  <si>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</si>
  <si>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</si>
  <si>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</si>
  <si>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</si>
  <si>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</si>
  <si>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</si>
  <si>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</si>
  <si>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</si>
  <si>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</si>
  <si>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</si>
  <si>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</si>
  <si>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</si>
  <si>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</si>
  <si>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</si>
  <si>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</si>
  <si>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</si>
  <si>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</si>
  <si>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</si>
  <si>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</si>
  <si>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</si>
  <si>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</si>
  <si>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</si>
  <si>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</si>
  <si>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</si>
  <si>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</si>
  <si>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</si>
  <si>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</si>
  <si>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</si>
  <si>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</si>
  <si>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</si>
  <si>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</si>
  <si>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</si>
  <si>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</si>
  <si>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</si>
  <si>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</si>
  <si>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</si>
  <si>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</si>
  <si>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</si>
  <si>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</si>
  <si>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</si>
  <si>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</si>
  <si>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</si>
  <si>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</si>
  <si>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</si>
  <si>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</si>
  <si>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</si>
  <si>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</si>
  <si>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</si>
  <si>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</si>
  <si>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</si>
  <si>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</si>
  <si>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</si>
  <si>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</si>
  <si>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</si>
  <si>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</si>
  <si>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</si>
  <si>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</si>
  <si>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</si>
  <si>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</si>
  <si>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</si>
  <si>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</si>
  <si>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</si>
  <si>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</si>
  <si>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</si>
  <si>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</si>
  <si>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</si>
  <si>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</si>
  <si>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</si>
  <si>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</si>
  <si>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</si>
  <si>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</si>
  <si>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</si>
  <si>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</si>
  <si>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</si>
  <si>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</si>
  <si>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</si>
  <si>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</si>
  <si>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</si>
  <si>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</si>
  <si>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</si>
  <si>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</si>
  <si>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</si>
  <si>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</si>
  <si>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</si>
  <si>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</si>
  <si>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</si>
  <si>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</si>
  <si>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</si>
  <si>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</si>
  <si>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</si>
  <si>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</si>
  <si>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</si>
  <si>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</si>
  <si>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</si>
  <si>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</si>
  <si>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</si>
  <si>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</si>
  <si>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</si>
  <si>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</si>
  <si>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</si>
  <si>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</si>
  <si>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</si>
  <si>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</si>
  <si>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</si>
  <si>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</si>
  <si>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</si>
  <si>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</si>
  <si>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</si>
  <si>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</si>
  <si>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</si>
  <si>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</si>
  <si>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</si>
  <si>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</si>
  <si>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</si>
  <si>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</si>
  <si>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</si>
  <si>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</si>
  <si>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</si>
  <si>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</si>
  <si>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</si>
  <si>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</si>
  <si>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</si>
  <si>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</si>
  <si>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</si>
  <si>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</si>
  <si>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</si>
  <si>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</si>
  <si>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</si>
  <si>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</si>
  <si>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</si>
  <si>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</si>
  <si>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</si>
  <si>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</si>
  <si>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</si>
  <si>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</si>
  <si>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</si>
  <si>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</si>
  <si>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</si>
  <si>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</si>
  <si>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</si>
  <si>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</si>
  <si>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</si>
  <si>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</si>
  <si>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</si>
  <si>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</si>
  <si>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</si>
  <si>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</si>
  <si>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</si>
  <si>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</si>
  <si>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</si>
  <si>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</si>
  <si>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</si>
  <si>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</si>
  <si>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</si>
  <si>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</si>
  <si>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</si>
  <si>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</si>
  <si>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</si>
  <si>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</si>
  <si>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</si>
  <si>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</si>
  <si>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</si>
  <si>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</si>
  <si>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</si>
  <si>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</si>
  <si>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</si>
  <si>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</si>
  <si>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</si>
  <si>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</si>
  <si>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</si>
  <si>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</si>
  <si>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</si>
  <si>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</si>
  <si>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</si>
  <si>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</si>
  <si>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</si>
  <si>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</si>
  <si>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</si>
  <si>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</si>
  <si>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</si>
  <si>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</si>
  <si>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</si>
  <si>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</si>
  <si>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</si>
  <si>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</si>
  <si>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</si>
  <si>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</si>
  <si>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</si>
  <si>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</si>
  <si>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</si>
  <si>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</si>
  <si>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</si>
  <si>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</si>
  <si>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</si>
  <si>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</si>
  <si>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</si>
  <si>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</si>
  <si>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</si>
  <si>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</si>
  <si>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</si>
  <si>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</si>
  <si>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</si>
  <si>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</si>
  <si>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</si>
  <si>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</si>
  <si>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</si>
  <si>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</si>
  <si>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</si>
  <si>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</si>
  <si>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</si>
  <si>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</si>
  <si>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</si>
  <si>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</si>
  <si>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</si>
  <si>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</si>
  <si>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</si>
  <si>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</si>
  <si>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</si>
  <si>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</si>
  <si>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</si>
  <si>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</si>
  <si>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</si>
  <si>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</si>
  <si>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</si>
  <si>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</si>
  <si>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</si>
  <si>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</si>
  <si>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</si>
  <si>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</si>
  <si>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</si>
  <si>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</si>
  <si>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</si>
  <si>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</si>
  <si>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</si>
  <si>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</si>
  <si>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</si>
  <si>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</si>
  <si>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</si>
  <si>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</si>
  <si>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</si>
  <si>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</si>
  <si>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</si>
  <si>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</si>
  <si>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</si>
  <si>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</si>
  <si>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</si>
  <si>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</si>
  <si>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</si>
  <si>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</si>
  <si>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</si>
  <si>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</si>
  <si>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</si>
  <si>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</si>
  <si>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</si>
  <si>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</si>
  <si>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</si>
  <si>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</si>
  <si>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</si>
  <si>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</si>
  <si>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</si>
  <si>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</si>
  <si>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</si>
  <si>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</si>
  <si>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</si>
  <si>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</si>
  <si>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</si>
  <si>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</si>
  <si>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</si>
  <si>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</si>
  <si>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</si>
  <si>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</si>
  <si>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</si>
  <si>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</si>
  <si>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</si>
  <si>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</si>
  <si>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</si>
  <si>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</si>
  <si>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</si>
  <si>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</si>
  <si>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</si>
  <si>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</si>
  <si>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</si>
  <si>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</si>
  <si>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</si>
  <si>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</si>
  <si>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</si>
  <si>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</si>
  <si>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</si>
  <si>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</si>
  <si>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</si>
  <si>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</si>
  <si>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</si>
  <si>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</si>
  <si>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</si>
  <si>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</si>
  <si>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</si>
  <si>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</si>
  <si>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</si>
  <si>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</si>
  <si>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</si>
  <si>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</si>
  <si>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</si>
  <si>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</si>
  <si>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</si>
  <si>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</si>
  <si>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</si>
  <si>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</si>
  <si>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</si>
  <si>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</si>
  <si>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</si>
  <si>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</si>
  <si>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</si>
  <si>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</si>
  <si>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</si>
  <si>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</si>
  <si>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</si>
  <si>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</si>
  <si>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</si>
  <si>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</si>
  <si>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</si>
  <si>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</si>
  <si>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</si>
  <si>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</si>
  <si>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</si>
  <si>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</si>
  <si>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</si>
  <si>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</si>
  <si>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</si>
  <si>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</si>
  <si>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</si>
  <si>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</si>
  <si>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</si>
  <si>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</si>
  <si>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</si>
  <si>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</si>
  <si>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</si>
  <si>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</si>
  <si>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</si>
  <si>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</si>
  <si>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</si>
  <si>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</si>
  <si>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</si>
  <si>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</si>
  <si>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</si>
  <si>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</si>
  <si>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</si>
  <si>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</si>
  <si>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</si>
  <si>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</si>
  <si>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</si>
  <si>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</si>
  <si>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</si>
  <si>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</si>
  <si>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</si>
  <si>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</si>
  <si>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</si>
  <si>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</si>
  <si>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</si>
  <si>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</si>
  <si>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</si>
  <si>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</si>
  <si>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</si>
  <si>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</si>
  <si>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</si>
  <si>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</si>
  <si>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</si>
  <si>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</si>
  <si>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</si>
  <si>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</si>
  <si>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</si>
  <si>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</si>
  <si>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</si>
  <si>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</si>
  <si>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</si>
  <si>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</si>
  <si>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</si>
  <si>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</si>
  <si>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</si>
  <si>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</si>
  <si>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</si>
  <si>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</si>
  <si>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</si>
  <si>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</si>
  <si>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</si>
  <si>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</si>
  <si>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</si>
  <si>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</si>
  <si>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</si>
  <si>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</si>
  <si>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</si>
  <si>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</si>
  <si>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</si>
  <si>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</si>
  <si>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</si>
  <si>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</si>
  <si>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</si>
  <si>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</si>
  <si>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</si>
  <si>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</si>
  <si>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</si>
  <si>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</si>
  <si>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</si>
  <si>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</si>
  <si>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</si>
  <si>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</si>
  <si>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</si>
  <si>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</si>
  <si>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</si>
  <si>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</si>
  <si>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</si>
  <si>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</si>
  <si>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</si>
  <si>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</si>
  <si>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</si>
  <si>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</si>
  <si>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</si>
  <si>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</si>
  <si>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</si>
  <si>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</si>
  <si>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</si>
  <si>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</si>
  <si>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</si>
  <si>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</si>
  <si>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</si>
  <si>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</si>
  <si>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</si>
  <si>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</si>
  <si>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</si>
  <si>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</si>
  <si>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</si>
  <si>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</si>
  <si>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</si>
  <si>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</si>
  <si>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</si>
  <si>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</si>
  <si>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</si>
  <si>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</si>
  <si>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</si>
  <si>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</si>
  <si>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</si>
  <si>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</si>
  <si>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</si>
  <si>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</si>
  <si>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</si>
  <si>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</si>
  <si>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</si>
  <si>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</si>
  <si>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</si>
  <si>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</si>
  <si>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</si>
  <si>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</si>
  <si>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</si>
  <si>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</si>
  <si>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</si>
  <si>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</si>
  <si>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</si>
  <si>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</si>
  <si>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</si>
  <si>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</si>
  <si>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</si>
  <si>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</si>
  <si>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</si>
  <si>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</si>
  <si>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</si>
  <si>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</si>
  <si>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</si>
  <si>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</si>
  <si>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</si>
  <si>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</si>
  <si>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</si>
  <si>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</si>
  <si>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</si>
  <si>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</si>
  <si>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</si>
  <si>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</si>
  <si>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</si>
  <si>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</si>
  <si>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</si>
  <si>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</si>
  <si>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</si>
  <si>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</si>
  <si>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</si>
  <si>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</si>
  <si>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</si>
  <si>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</si>
  <si>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</si>
  <si>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</si>
  <si>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</si>
  <si>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</si>
  <si>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</si>
  <si>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</si>
  <si>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</si>
  <si>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</si>
  <si>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</si>
  <si>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</si>
  <si>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</si>
  <si>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</si>
  <si>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</si>
  <si>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</si>
  <si>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</si>
  <si>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</si>
  <si>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</si>
  <si>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</si>
  <si>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</si>
  <si>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</si>
  <si>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</si>
  <si>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</si>
  <si>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</si>
  <si>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</si>
  <si>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</si>
  <si>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</si>
  <si>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</si>
  <si>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</si>
  <si>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</si>
  <si>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</si>
  <si>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</si>
  <si>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</si>
  <si>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</si>
  <si>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</si>
  <si>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</si>
  <si>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</si>
  <si>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</si>
  <si>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</si>
  <si>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</si>
  <si>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</si>
  <si>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</si>
  <si>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</si>
  <si>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</si>
  <si>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</si>
  <si>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</si>
  <si>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</si>
  <si>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</si>
  <si>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</si>
  <si>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</si>
  <si>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</si>
  <si>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</si>
  <si>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</si>
  <si>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</si>
  <si>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</si>
  <si>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</si>
  <si>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</si>
  <si>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</si>
  <si>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</si>
  <si>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</si>
  <si>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</si>
  <si>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</si>
  <si>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</si>
  <si>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</si>
  <si>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</si>
  <si>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</si>
  <si>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</si>
  <si>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</si>
  <si>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</si>
  <si>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</si>
  <si>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</si>
  <si>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</si>
  <si>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</si>
  <si>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</si>
  <si>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</si>
  <si>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</si>
  <si>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</si>
  <si>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</si>
  <si>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</si>
  <si>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</si>
  <si>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</si>
  <si>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</si>
  <si>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</si>
  <si>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</si>
  <si>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</si>
  <si>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</si>
  <si>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</si>
  <si>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</si>
  <si>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</si>
  <si>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</si>
  <si>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</si>
  <si>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</si>
  <si>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</si>
  <si>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</si>
  <si>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</si>
  <si>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</si>
  <si>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</si>
  <si>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</si>
  <si>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</si>
  <si>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</si>
  <si>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</si>
  <si>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</si>
  <si>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</si>
  <si>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</si>
  <si>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</si>
  <si>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</si>
  <si>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</si>
  <si>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</si>
  <si>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</si>
  <si>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</si>
  <si>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</si>
  <si>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</si>
  <si>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</si>
  <si>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</si>
  <si>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</si>
  <si>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</si>
  <si>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</si>
  <si>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</si>
  <si>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</si>
  <si>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</si>
  <si>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</si>
  <si>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</si>
  <si>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</si>
  <si>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</si>
  <si>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</si>
  <si>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</si>
  <si>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</si>
  <si>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</si>
  <si>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</si>
  <si>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</si>
  <si>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</si>
  <si>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</si>
  <si>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</si>
  <si>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</si>
  <si>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</si>
  <si>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</si>
  <si>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</si>
  <si>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</si>
  <si>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</si>
  <si>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</si>
  <si>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</si>
  <si>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</si>
  <si>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</si>
  <si>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</si>
  <si>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</si>
  <si>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</si>
  <si>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</si>
  <si>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</si>
  <si>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</si>
  <si>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</si>
  <si>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</si>
  <si>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</si>
  <si>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</si>
  <si>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</si>
  <si>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</si>
  <si>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</si>
  <si>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</si>
  <si>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</si>
  <si>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</si>
  <si>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</si>
  <si>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</si>
  <si>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</si>
  <si>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</si>
  <si>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</si>
  <si>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</si>
  <si>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</si>
  <si>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</si>
  <si>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</si>
  <si>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</si>
  <si>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</si>
  <si>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</si>
  <si>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</si>
  <si>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</si>
  <si>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</si>
  <si>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</si>
  <si>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</si>
  <si>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</si>
  <si>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</si>
  <si>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</si>
  <si>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</si>
  <si>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</si>
  <si>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</si>
  <si>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</si>
  <si>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</si>
  <si>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</si>
  <si>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</si>
  <si>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</si>
  <si>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</si>
  <si>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</si>
  <si>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</si>
  <si>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</si>
  <si>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</si>
  <si>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</si>
  <si>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</si>
  <si>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</si>
  <si>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</si>
  <si>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</si>
  <si>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</si>
  <si>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</si>
  <si>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</si>
  <si>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</si>
  <si>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</si>
  <si>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</si>
  <si>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</si>
  <si>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</si>
  <si>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</si>
  <si>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</si>
  <si>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</si>
  <si>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</si>
  <si>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</si>
  <si>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</si>
  <si>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</si>
  <si>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</si>
  <si>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</si>
  <si>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</si>
  <si>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</si>
  <si>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</si>
  <si>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</si>
  <si>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</si>
  <si>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</si>
  <si>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</si>
  <si>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</si>
  <si>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</si>
  <si>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</si>
  <si>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</si>
  <si>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</si>
  <si>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</si>
  <si>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</si>
  <si>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</si>
  <si>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</si>
  <si>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</si>
  <si>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</si>
  <si>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</si>
  <si>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</si>
  <si>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</si>
  <si>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</si>
  <si>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</si>
  <si>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</si>
  <si>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</si>
  <si>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</si>
  <si>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</si>
  <si>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</si>
  <si>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</si>
  <si>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</si>
  <si>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</si>
  <si>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</si>
  <si>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</si>
  <si>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</si>
  <si>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</si>
  <si>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</si>
  <si>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</si>
  <si>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</si>
  <si>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</si>
  <si>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</si>
  <si>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</si>
  <si>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</si>
  <si>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</si>
  <si>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</si>
  <si>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</si>
  <si>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</si>
  <si>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</si>
  <si>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</si>
  <si>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</si>
  <si>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</si>
  <si>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</si>
  <si>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</si>
  <si>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</si>
  <si>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</si>
  <si>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</si>
  <si>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</si>
  <si>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</si>
  <si>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</si>
  <si>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</si>
  <si>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</si>
  <si>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</si>
  <si>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</si>
  <si>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</si>
  <si>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</si>
  <si>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</si>
  <si>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</si>
  <si>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</si>
  <si>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</si>
  <si>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</si>
  <si>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</si>
  <si>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</si>
  <si>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</si>
  <si>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</si>
  <si>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</si>
  <si>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</si>
  <si>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</si>
  <si>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</si>
  <si>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</si>
  <si>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</si>
  <si>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</si>
  <si>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</si>
  <si>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</si>
  <si>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</si>
  <si>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</si>
  <si>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</si>
  <si>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</si>
  <si>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</si>
  <si>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</si>
  <si>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</si>
  <si>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</si>
  <si>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</si>
  <si>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</si>
  <si>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</si>
  <si>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</si>
  <si>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</si>
  <si>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</si>
  <si>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</si>
  <si>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</si>
  <si>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</si>
  <si>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</si>
  <si>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</si>
  <si>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</si>
  <si>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</si>
  <si>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</si>
  <si>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</si>
  <si>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</si>
  <si>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</si>
  <si>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</si>
  <si>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</si>
  <si>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</si>
  <si>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</si>
  <si>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</si>
  <si>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</si>
  <si>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</si>
  <si>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</si>
  <si>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</si>
  <si>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</si>
  <si>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</si>
  <si>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</si>
  <si>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</si>
  <si>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</si>
  <si>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</si>
  <si>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</si>
  <si>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</si>
  <si>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</si>
  <si>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</si>
  <si>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</si>
  <si>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</si>
  <si>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</si>
  <si>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</si>
  <si>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</si>
  <si>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</si>
  <si>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</si>
  <si>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</si>
  <si>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</si>
  <si>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</si>
  <si>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</si>
  <si>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</si>
  <si>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</si>
  <si>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</si>
  <si>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</si>
  <si>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</si>
  <si>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</si>
  <si>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</si>
  <si>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</si>
  <si>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</si>
  <si>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</si>
  <si>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</si>
  <si>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</si>
  <si>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</si>
  <si>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</si>
  <si>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</si>
  <si>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</si>
  <si>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</si>
  <si>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</si>
  <si>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</si>
  <si>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</si>
  <si>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</si>
  <si>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</si>
  <si>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</si>
  <si>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</si>
  <si>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</si>
  <si>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</si>
  <si>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</si>
  <si>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</si>
  <si>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</si>
  <si>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</si>
  <si>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</si>
  <si>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</si>
  <si>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</si>
  <si>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</si>
  <si>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</si>
  <si>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</si>
  <si>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</si>
  <si>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</si>
  <si>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</si>
  <si>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</si>
  <si>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</si>
  <si>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</si>
  <si>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</si>
  <si>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</si>
  <si>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</si>
  <si>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</si>
  <si>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</si>
  <si>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</si>
  <si>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</si>
  <si>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</si>
  <si>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</si>
  <si>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</si>
  <si>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</si>
  <si>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</si>
  <si>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</si>
  <si>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</si>
  <si>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</si>
  <si>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</si>
  <si>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</si>
  <si>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</si>
  <si>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</si>
  <si>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</si>
  <si>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</si>
  <si>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</si>
  <si>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</si>
  <si>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</si>
  <si>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</si>
  <si>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</si>
  <si>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</si>
  <si>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</si>
  <si>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</si>
  <si>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</si>
  <si>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</si>
  <si>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</si>
  <si>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</si>
  <si>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</si>
  <si>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</si>
  <si>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</si>
  <si>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</si>
  <si>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</si>
  <si>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</si>
  <si>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</si>
  <si>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</si>
  <si>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</si>
  <si>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</si>
  <si>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</si>
  <si>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</si>
  <si>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</si>
  <si>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</si>
  <si>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</si>
  <si>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</si>
  <si>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</si>
  <si>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</si>
  <si>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</si>
  <si>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</si>
  <si>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</si>
  <si>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</si>
  <si>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</si>
  <si>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</si>
  <si>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</si>
  <si>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</si>
  <si>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</si>
  <si>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</si>
  <si>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</si>
  <si>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</si>
  <si>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</si>
  <si>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</si>
  <si>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</si>
  <si>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</si>
  <si>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</si>
  <si>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</si>
  <si>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</si>
  <si>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</si>
  <si>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</si>
  <si>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</si>
  <si>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</si>
  <si>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</si>
  <si>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</si>
  <si>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</si>
  <si>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</si>
  <si>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</si>
  <si>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</si>
  <si>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</si>
  <si>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</si>
  <si>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</si>
  <si>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</si>
  <si>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</si>
  <si>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</si>
  <si>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</si>
  <si>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</si>
  <si>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</si>
  <si>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</si>
  <si>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</si>
  <si>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</si>
  <si>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</si>
  <si>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</si>
  <si>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</si>
  <si>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</si>
  <si>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</si>
  <si>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</si>
  <si>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</si>
  <si>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</si>
  <si>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</si>
  <si>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</si>
  <si>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</si>
  <si>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</si>
  <si>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</si>
  <si>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</si>
  <si>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</si>
  <si>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</si>
  <si>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</si>
  <si>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</si>
  <si>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</si>
  <si>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</si>
  <si>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</si>
  <si>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</si>
  <si>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</si>
  <si>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</si>
  <si>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</si>
  <si>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</si>
  <si>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</si>
  <si>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</si>
  <si>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</si>
  <si>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</si>
  <si>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</si>
  <si>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</si>
  <si>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</si>
  <si>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</si>
  <si>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</si>
  <si>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</si>
  <si>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</si>
  <si>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</si>
  <si>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</si>
  <si>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</si>
  <si>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</si>
  <si>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</si>
  <si>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</si>
  <si>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</si>
  <si>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</si>
  <si>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</si>
  <si>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</si>
  <si>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</si>
  <si>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</si>
  <si>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</si>
  <si>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</si>
  <si>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</si>
  <si>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</si>
  <si>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</si>
  <si>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</si>
  <si>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</si>
  <si>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</si>
  <si>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</si>
  <si>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</si>
  <si>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</si>
  <si>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</si>
  <si>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</si>
  <si>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</si>
  <si>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</si>
  <si>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</si>
  <si>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</si>
  <si>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</si>
  <si>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</si>
  <si>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</si>
  <si>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</si>
  <si>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</si>
  <si>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</si>
  <si>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</si>
  <si>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</si>
  <si>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</si>
  <si>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</si>
  <si>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</si>
  <si>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</si>
  <si>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</si>
  <si>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</si>
  <si>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</si>
  <si>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</si>
  <si>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</si>
  <si>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</si>
  <si>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</si>
  <si>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</si>
  <si>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</si>
  <si>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</si>
  <si>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</si>
  <si>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</si>
  <si>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</si>
  <si>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</si>
  <si>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</si>
  <si>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</si>
  <si>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</si>
  <si>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</si>
  <si>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</si>
  <si>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</si>
  <si>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</si>
  <si>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</si>
  <si>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</si>
  <si>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</si>
  <si>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</si>
  <si>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</si>
  <si>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</si>
  <si>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</si>
  <si>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</si>
  <si>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</si>
  <si>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</si>
  <si>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</si>
  <si>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</si>
  <si>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</si>
  <si>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</si>
  <si>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</si>
  <si>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</si>
  <si>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</si>
  <si>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</si>
  <si>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</si>
  <si>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</si>
  <si>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</si>
  <si>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</si>
  <si>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</si>
  <si>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</si>
  <si>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</si>
  <si>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</si>
  <si>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</si>
  <si>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</si>
  <si>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</si>
  <si>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</si>
  <si>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</si>
  <si>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</si>
  <si>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</si>
  <si>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</si>
  <si>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</si>
  <si>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</si>
  <si>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</si>
  <si>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</si>
  <si>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</si>
  <si>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</si>
  <si>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</si>
  <si>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</si>
  <si>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</si>
  <si>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</si>
  <si>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</si>
  <si>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</si>
  <si>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</si>
  <si>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</si>
  <si>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</si>
  <si>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</si>
  <si>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</si>
  <si>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</si>
  <si>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</si>
  <si>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</si>
  <si>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</si>
  <si>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</si>
  <si>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</si>
  <si>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</si>
  <si>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</si>
  <si>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</si>
  <si>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</si>
  <si>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</si>
  <si>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</si>
  <si>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</si>
  <si>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</si>
  <si>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</si>
  <si>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</si>
  <si>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</si>
  <si>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</si>
  <si>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</si>
  <si>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</si>
  <si>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</si>
  <si>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</si>
  <si>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</si>
  <si>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</si>
  <si>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</si>
  <si>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</si>
  <si>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</si>
  <si>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</si>
  <si>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</si>
  <si>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</si>
  <si>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</si>
  <si>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</si>
  <si>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</si>
  <si>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</si>
  <si>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</si>
  <si>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</si>
  <si>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</si>
  <si>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</si>
  <si>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</si>
  <si>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</si>
  <si>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</si>
  <si>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</si>
  <si>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</si>
  <si>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</si>
  <si>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</si>
  <si>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</si>
  <si>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</si>
  <si>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</si>
  <si>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</si>
  <si>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</si>
  <si>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</si>
  <si>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</si>
  <si>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</si>
  <si>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</si>
  <si>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</si>
  <si>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</si>
  <si>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</si>
  <si>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</si>
  <si>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</si>
  <si>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</si>
  <si>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</si>
  <si>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</si>
  <si>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</si>
  <si>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</si>
  <si>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</si>
  <si>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</si>
  <si>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</si>
  <si>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</si>
  <si>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</si>
  <si>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</si>
  <si>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</si>
  <si>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</si>
  <si>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</si>
  <si>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</si>
  <si>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</si>
  <si>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</si>
  <si>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</si>
  <si>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</si>
  <si>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</si>
  <si>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</si>
  <si>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</si>
  <si>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</si>
  <si>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</si>
  <si>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</si>
  <si>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</si>
  <si>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</si>
  <si>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</si>
  <si>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</si>
  <si>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</si>
  <si>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</si>
  <si>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</si>
  <si>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</si>
  <si>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</si>
  <si>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</si>
  <si>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</si>
  <si>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</si>
  <si>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</si>
  <si>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</si>
  <si>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</si>
  <si>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</si>
  <si>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</si>
  <si>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</si>
  <si>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</si>
  <si>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</si>
  <si>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</si>
  <si>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</si>
  <si>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</si>
  <si>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</si>
  <si>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</si>
  <si>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</si>
  <si>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</si>
  <si>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</si>
  <si>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</si>
  <si>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</si>
  <si>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</si>
  <si>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</si>
  <si>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</si>
  <si>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</si>
  <si>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</si>
  <si>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</si>
  <si>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</si>
  <si>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</si>
  <si>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</si>
  <si>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</si>
  <si>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</si>
  <si>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</si>
  <si>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</si>
  <si>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</si>
  <si>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</si>
  <si>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</si>
  <si>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</si>
  <si>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</si>
  <si>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</si>
  <si>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</si>
  <si>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</si>
  <si>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</si>
  <si>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</si>
  <si>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</si>
  <si>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</si>
  <si>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</si>
  <si>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</si>
  <si>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</si>
  <si>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</si>
  <si>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</si>
  <si>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</si>
  <si>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</si>
  <si>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</si>
  <si>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</si>
  <si>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</si>
  <si>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</si>
  <si>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</si>
  <si>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</si>
  <si>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</si>
  <si>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</si>
  <si>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</si>
  <si>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</si>
  <si>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</si>
  <si>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</si>
  <si>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</si>
  <si>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</si>
  <si>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</si>
  <si>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</si>
  <si>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</si>
  <si>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</si>
  <si>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</si>
  <si>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</si>
  <si>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</si>
  <si>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</si>
  <si>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</si>
  <si>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</si>
  <si>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</si>
  <si>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</si>
  <si>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</si>
  <si>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</si>
  <si>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</si>
  <si>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</si>
  <si>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</si>
  <si>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</si>
  <si>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</si>
  <si>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</si>
  <si>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</si>
  <si>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</si>
  <si>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</si>
  <si>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</si>
  <si>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</si>
  <si>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</si>
  <si>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</si>
  <si>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</si>
  <si>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</si>
  <si>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</si>
  <si>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</si>
  <si>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</si>
  <si>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</si>
  <si>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</si>
  <si>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</si>
  <si>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</si>
  <si>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</si>
  <si>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</si>
  <si>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</si>
  <si>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</si>
  <si>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</si>
  <si>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</si>
  <si>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</si>
  <si>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</si>
  <si>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</si>
  <si>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</si>
  <si>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</si>
  <si>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</si>
  <si>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</si>
  <si>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</si>
  <si>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</si>
  <si>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</si>
  <si>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</si>
  <si>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</si>
  <si>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</si>
  <si>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</si>
  <si>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</si>
  <si>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</si>
  <si>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</si>
  <si>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</si>
  <si>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</si>
  <si>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</si>
  <si>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</si>
  <si>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</si>
  <si>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</si>
  <si>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</si>
  <si>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</si>
  <si>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</si>
  <si>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</si>
  <si>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</si>
  <si>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</si>
  <si>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</si>
  <si>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</si>
  <si>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</si>
  <si>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</si>
  <si>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</si>
  <si>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</si>
  <si>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</si>
  <si>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</si>
  <si>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</si>
  <si>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</si>
  <si>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</si>
  <si>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</si>
  <si>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</si>
  <si>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</si>
  <si>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</si>
  <si>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</si>
  <si>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</si>
  <si>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</si>
  <si>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</si>
  <si>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</si>
  <si>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</si>
  <si>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</si>
  <si>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</si>
  <si>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</si>
  <si>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</si>
  <si>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</si>
  <si>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</si>
  <si>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</si>
  <si>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</si>
  <si>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</si>
  <si>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</si>
  <si>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</si>
  <si>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</si>
  <si>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</si>
  <si>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</si>
  <si>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</si>
  <si>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</si>
  <si>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</si>
  <si>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</si>
  <si>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</si>
  <si>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</si>
  <si>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</si>
  <si>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</si>
  <si>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</si>
  <si>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</si>
  <si>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</si>
  <si>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</si>
  <si>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</si>
  <si>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</si>
  <si>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</si>
  <si>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</si>
  <si>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</si>
  <si>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</si>
  <si>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</si>
  <si>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</si>
  <si>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</si>
  <si>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</si>
  <si>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</si>
  <si>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</si>
  <si>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</si>
  <si>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</si>
  <si>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</si>
  <si>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</si>
  <si>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</si>
  <si>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</si>
  <si>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</si>
  <si>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</si>
  <si>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</si>
  <si>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</si>
  <si>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</si>
  <si>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</si>
  <si>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</si>
  <si>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</si>
  <si>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</si>
  <si>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</si>
  <si>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</si>
  <si>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</si>
  <si>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</si>
  <si>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</si>
  <si>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</si>
  <si>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</si>
  <si>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</si>
  <si>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</si>
  <si>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</si>
  <si>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</si>
  <si>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</si>
  <si>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</si>
  <si>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</si>
  <si>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</si>
  <si>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</si>
  <si>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</si>
  <si>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</si>
  <si>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</si>
  <si>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</si>
  <si>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</si>
  <si>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</si>
  <si>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</si>
  <si>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</si>
  <si>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</si>
  <si>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</si>
  <si>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</si>
  <si>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</si>
  <si>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</si>
  <si>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</si>
  <si>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</si>
  <si>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</si>
  <si>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</si>
  <si>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</si>
  <si>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</si>
  <si>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</si>
  <si>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</si>
  <si>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</si>
  <si>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</si>
  <si>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</si>
  <si>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</si>
  <si>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</si>
  <si>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</si>
  <si>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</si>
  <si>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</si>
  <si>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</si>
  <si>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</si>
  <si>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</si>
  <si>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</si>
  <si>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</si>
  <si>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</si>
  <si>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</si>
  <si>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</si>
  <si>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</si>
  <si>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</si>
  <si>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</si>
  <si>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</si>
  <si>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</si>
  <si>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</si>
  <si>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</si>
  <si>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</si>
  <si>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</si>
  <si>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</si>
  <si>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</si>
  <si>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</si>
  <si>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</si>
  <si>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</si>
  <si>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</si>
  <si>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</si>
  <si>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</si>
  <si>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</si>
  <si>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</si>
  <si>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</si>
  <si>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</si>
  <si>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</si>
  <si>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</si>
  <si>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</si>
  <si>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</si>
  <si>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</si>
  <si>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</si>
  <si>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</si>
  <si>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</si>
  <si>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</si>
  <si>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</si>
  <si>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</si>
  <si>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</si>
  <si>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</si>
  <si>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</si>
  <si>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</si>
  <si>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</si>
  <si>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</si>
  <si>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</si>
  <si>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</si>
  <si>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</si>
  <si>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</si>
  <si>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</si>
  <si>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</si>
  <si>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</si>
  <si>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</si>
  <si>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</si>
  <si>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</si>
  <si>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</si>
  <si>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</si>
  <si>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</si>
  <si>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</si>
  <si>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</si>
  <si>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</si>
  <si>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</si>
  <si>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</si>
  <si>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</si>
  <si>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</si>
  <si>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</si>
  <si>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</si>
  <si>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</si>
  <si>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</si>
  <si>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</si>
  <si>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</si>
  <si>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</si>
  <si>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</si>
  <si>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</si>
  <si>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</si>
  <si>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</si>
  <si>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</si>
  <si>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</si>
  <si>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</si>
  <si>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</si>
  <si>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</si>
  <si>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</si>
  <si>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</si>
  <si>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</si>
  <si>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</si>
  <si>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</si>
  <si>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</si>
  <si>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</si>
  <si>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</si>
  <si>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</si>
  <si>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</si>
  <si>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</si>
  <si>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</si>
  <si>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</si>
  <si>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</si>
  <si>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</si>
  <si>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</si>
  <si>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</si>
  <si>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</si>
  <si>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</si>
  <si>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</si>
  <si>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</si>
  <si>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</si>
  <si>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</si>
  <si>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</si>
  <si>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</si>
  <si>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</si>
  <si>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</si>
  <si>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</si>
  <si>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</si>
  <si>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</si>
  <si>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</si>
  <si>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</si>
  <si>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</si>
  <si>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</si>
  <si>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</si>
  <si>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</si>
  <si>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</si>
  <si>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</si>
  <si>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</si>
  <si>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</si>
  <si>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</si>
  <si>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</si>
  <si>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</si>
  <si>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</si>
  <si>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</si>
  <si>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</si>
  <si>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</si>
  <si>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</si>
  <si>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</si>
  <si>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</si>
  <si>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</si>
  <si>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</si>
  <si>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</si>
  <si>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</si>
  <si>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</si>
  <si>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</si>
  <si>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</si>
  <si>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</si>
  <si>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</si>
  <si>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</si>
  <si>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</si>
  <si>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</si>
  <si>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</si>
  <si>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</si>
  <si>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</si>
  <si>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</si>
  <si>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</si>
  <si>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</si>
  <si>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</si>
  <si>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</si>
  <si>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</si>
  <si>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</si>
  <si>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</si>
  <si>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</si>
  <si>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</si>
  <si>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</si>
  <si>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</si>
  <si>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</si>
  <si>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</si>
  <si>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</si>
  <si>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</si>
  <si>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</si>
  <si>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</si>
  <si>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</si>
  <si>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</si>
  <si>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</si>
  <si>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</si>
  <si>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</si>
  <si>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</si>
  <si>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</si>
  <si>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</si>
  <si>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</si>
  <si>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</si>
  <si>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</si>
  <si>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</si>
  <si>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</si>
  <si>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</si>
  <si>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</si>
  <si>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</si>
  <si>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</si>
  <si>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</si>
  <si>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</si>
  <si>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</si>
  <si>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</si>
  <si>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</si>
  <si>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</si>
  <si>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</si>
  <si>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</si>
  <si>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</si>
  <si>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</si>
  <si>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</si>
  <si>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</si>
  <si>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</si>
  <si>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</si>
  <si>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</si>
  <si>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</si>
  <si>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</si>
  <si>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</si>
  <si>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</si>
  <si>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</si>
  <si>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</si>
  <si>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</si>
  <si>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</si>
  <si>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</si>
  <si>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</si>
  <si>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</si>
  <si>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</si>
  <si>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</si>
  <si>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</si>
  <si>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</si>
  <si>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</si>
  <si>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</si>
  <si>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</si>
  <si>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</si>
  <si>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</si>
  <si>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</si>
  <si>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</si>
  <si>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</si>
  <si>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</si>
  <si>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</si>
  <si>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</si>
  <si>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</si>
  <si>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</si>
  <si>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</si>
  <si>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</si>
  <si>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</si>
  <si>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</si>
  <si>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</si>
  <si>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</si>
  <si>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</si>
  <si>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</si>
  <si>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</si>
  <si>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</si>
  <si>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</si>
  <si>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</si>
  <si>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</si>
  <si>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</si>
  <si>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</si>
  <si>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</si>
  <si>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</si>
  <si>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</si>
  <si>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</si>
  <si>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</si>
  <si>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</si>
  <si>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</si>
  <si>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</si>
  <si>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</si>
  <si>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</si>
  <si>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</si>
  <si>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</si>
  <si>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</si>
  <si>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</si>
  <si>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</si>
  <si>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</si>
  <si>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</si>
  <si>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</si>
  <si>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</si>
  <si>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</si>
  <si>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</si>
  <si>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</si>
  <si>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</si>
  <si>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</si>
  <si>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</si>
  <si>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</si>
  <si>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</si>
  <si>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</si>
  <si>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</si>
  <si>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</si>
  <si>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</si>
  <si>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</si>
  <si>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</si>
  <si>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</si>
  <si>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</si>
  <si>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</si>
  <si>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</si>
  <si>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</si>
  <si>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</si>
  <si>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</si>
  <si>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</si>
  <si>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</si>
  <si>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</si>
  <si>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</si>
  <si>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</si>
  <si>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</si>
  <si>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</si>
  <si>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</si>
  <si>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</si>
  <si>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</si>
  <si>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</si>
  <si>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</si>
  <si>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</si>
  <si>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</si>
  <si>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</si>
  <si>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</si>
  <si>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</si>
  <si>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</si>
  <si>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</si>
  <si>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</si>
  <si>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</si>
  <si>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</si>
  <si>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</si>
  <si>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</si>
  <si>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</si>
  <si>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</si>
  <si>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</si>
  <si>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</si>
  <si>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</si>
  <si>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</si>
  <si>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</si>
  <si>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</si>
  <si>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</si>
  <si>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</si>
  <si>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</si>
  <si>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</si>
  <si>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</si>
  <si>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</si>
  <si>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</si>
  <si>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</si>
  <si>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</si>
  <si>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</si>
  <si>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</si>
  <si>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</si>
  <si>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</si>
  <si>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</si>
  <si>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</si>
  <si>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</si>
  <si>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</si>
  <si>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</si>
  <si>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</si>
  <si>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</si>
  <si>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</si>
  <si>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</si>
  <si>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</si>
  <si>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</si>
  <si>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</si>
  <si>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</si>
  <si>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</si>
  <si>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</si>
  <si>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</si>
  <si>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</si>
  <si>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</si>
  <si>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</si>
  <si>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</si>
  <si>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</si>
  <si>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</si>
  <si>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</si>
  <si>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</si>
  <si>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</si>
  <si>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</si>
  <si>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</si>
  <si>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</si>
  <si>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</si>
  <si>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</si>
  <si>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</si>
  <si>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</si>
  <si>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</si>
  <si>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</si>
  <si>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</si>
  <si>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</si>
  <si>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</si>
  <si>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</si>
  <si>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</si>
  <si>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</si>
  <si>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</si>
  <si>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</si>
  <si>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</si>
  <si>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</si>
  <si>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</si>
  <si>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</si>
  <si>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</si>
  <si>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</si>
  <si>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</si>
  <si>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</si>
  <si>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</si>
  <si>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</si>
  <si>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</si>
  <si>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</si>
  <si>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</si>
  <si>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</si>
  <si>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</si>
  <si>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</si>
  <si>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</si>
  <si>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</si>
  <si>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</si>
  <si>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</si>
  <si>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</si>
  <si>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</si>
  <si>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</si>
  <si>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</si>
  <si>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</si>
  <si>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</si>
  <si>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</si>
  <si>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</si>
  <si>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</si>
  <si>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</si>
  <si>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</si>
  <si>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</si>
  <si>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</si>
  <si>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</si>
  <si>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</si>
  <si>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</si>
  <si>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</si>
  <si>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</si>
  <si>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</si>
  <si>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</si>
  <si>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</si>
  <si>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</si>
  <si>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</si>
  <si>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</si>
  <si>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</si>
  <si>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</si>
  <si>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</si>
  <si>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</si>
  <si>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</si>
  <si>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</si>
  <si>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</si>
  <si>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</si>
  <si>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</si>
  <si>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</si>
  <si>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</si>
  <si>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</si>
  <si>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</si>
  <si>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</si>
  <si>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</si>
  <si>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</si>
  <si>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</si>
  <si>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</si>
  <si>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</si>
  <si>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</si>
  <si>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</si>
  <si>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</si>
  <si>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</si>
  <si>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</si>
  <si>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</si>
  <si>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</si>
  <si>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</si>
  <si>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</si>
  <si>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</si>
  <si>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</si>
  <si>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</si>
  <si>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</si>
  <si>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</si>
  <si>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</si>
  <si>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</si>
  <si>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</si>
  <si>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</si>
  <si>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</si>
  <si>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</si>
  <si>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</si>
  <si>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</si>
  <si>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</si>
  <si>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</si>
  <si>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</si>
  <si>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</si>
  <si>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</si>
  <si>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</si>
  <si>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</si>
  <si>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</si>
  <si>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</si>
  <si>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</si>
  <si>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</si>
  <si>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</si>
  <si>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</si>
  <si>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</si>
  <si>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</si>
  <si>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</si>
  <si>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</si>
  <si>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</si>
  <si>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</si>
  <si>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</si>
  <si>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</si>
  <si>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</si>
  <si>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</si>
  <si>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</si>
  <si>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</si>
  <si>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</si>
  <si>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</si>
  <si>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</si>
  <si>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</si>
  <si>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</si>
  <si>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</si>
  <si>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</si>
  <si>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</si>
  <si>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</si>
  <si>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</si>
  <si>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</si>
  <si>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</si>
  <si>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</si>
  <si>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</si>
  <si>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</si>
  <si>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</si>
  <si>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</si>
  <si>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</si>
  <si>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</si>
  <si>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</si>
  <si>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</si>
  <si>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</si>
  <si>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</si>
  <si>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</si>
  <si>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</si>
  <si>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</si>
  <si>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</si>
  <si>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</si>
  <si>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</si>
  <si>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</si>
  <si>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</si>
  <si>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</si>
  <si>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</si>
  <si>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</si>
  <si>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</si>
  <si>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</si>
  <si>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</si>
  <si>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</si>
  <si>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</si>
  <si>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</si>
  <si>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</si>
  <si>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</si>
  <si>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</si>
  <si>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</si>
  <si>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</si>
  <si>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</si>
  <si>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</si>
  <si>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</si>
  <si>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</si>
  <si>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</si>
  <si>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</si>
  <si>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</si>
  <si>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</si>
  <si>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</si>
  <si>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</si>
  <si>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</si>
  <si>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</si>
  <si>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</si>
  <si>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</si>
  <si>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</si>
  <si>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</si>
  <si>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</si>
  <si>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</si>
  <si>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</si>
  <si>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</si>
  <si>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</si>
  <si>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</si>
  <si>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</si>
  <si>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</si>
  <si>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</si>
  <si>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</si>
  <si>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</si>
  <si>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</si>
  <si>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</si>
  <si>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</si>
  <si>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</si>
  <si>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</si>
  <si>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</si>
  <si>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</si>
  <si>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</si>
  <si>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</si>
  <si>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</si>
  <si>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</si>
  <si>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</si>
  <si>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</si>
  <si>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</si>
  <si>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</si>
  <si>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</si>
  <si>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</si>
  <si>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</si>
  <si>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</si>
  <si>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</si>
  <si>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</si>
  <si>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</si>
  <si>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</si>
  <si>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</si>
  <si>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</si>
  <si>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</si>
  <si>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</si>
  <si>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</si>
  <si>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</si>
  <si>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</si>
  <si>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</si>
  <si>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</si>
  <si>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</si>
  <si>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</si>
  <si>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</si>
  <si>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</si>
  <si>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</si>
  <si>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</si>
  <si>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</si>
  <si>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</si>
  <si>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</si>
  <si>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</si>
  <si>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</si>
  <si>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</si>
  <si>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</si>
  <si>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</si>
  <si>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</si>
  <si>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</si>
  <si>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</si>
  <si>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</si>
  <si>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</si>
  <si>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</si>
  <si>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</si>
  <si>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</si>
  <si>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</si>
  <si>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</si>
  <si>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</si>
  <si>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</si>
  <si>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</si>
  <si>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</si>
  <si>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</si>
  <si>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</si>
  <si>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</si>
  <si>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</si>
  <si>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</si>
  <si>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</si>
  <si>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</si>
  <si>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</si>
  <si>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</si>
  <si>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</si>
  <si>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</si>
  <si>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</si>
  <si>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</si>
  <si>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</si>
  <si>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</si>
  <si>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</si>
  <si>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</si>
  <si>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</si>
  <si>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</si>
  <si>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</si>
  <si>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</si>
  <si>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</si>
  <si>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</si>
  <si>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</si>
  <si>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</si>
  <si>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</si>
  <si>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</si>
  <si>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</si>
  <si>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</si>
  <si>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</si>
  <si>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</si>
  <si>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</si>
  <si>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</si>
  <si>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</si>
  <si>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</si>
  <si>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</si>
  <si>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</si>
  <si>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</si>
  <si>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</si>
  <si>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</si>
  <si>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</si>
  <si>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</si>
  <si>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</si>
  <si>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</si>
  <si>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</si>
  <si>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</si>
  <si>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</si>
  <si>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</si>
  <si>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</si>
  <si>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</si>
  <si>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</si>
  <si>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</si>
  <si>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</si>
  <si>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</si>
  <si>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</si>
  <si>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</si>
  <si>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</si>
  <si>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</si>
  <si>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</si>
  <si>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</si>
  <si>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</si>
  <si>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</si>
  <si>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</si>
  <si>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</si>
  <si>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</si>
  <si>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</si>
  <si>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</si>
  <si>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</si>
  <si>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</si>
  <si>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</si>
  <si>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</si>
  <si>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</si>
  <si>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</si>
  <si>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</si>
  <si>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</si>
  <si>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</si>
  <si>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</si>
  <si>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</si>
  <si>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</si>
  <si>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</si>
  <si>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</si>
  <si>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</si>
  <si>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</si>
  <si>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</si>
  <si>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</si>
  <si>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</si>
  <si>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</si>
  <si>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</si>
  <si>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</si>
  <si>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</si>
  <si>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</si>
  <si>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</si>
  <si>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</si>
  <si>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</si>
  <si>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</si>
  <si>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</si>
  <si>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</si>
  <si>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</si>
  <si>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</si>
  <si>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</si>
  <si>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</si>
  <si>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</si>
  <si>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</si>
  <si>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</si>
  <si>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</si>
  <si>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</si>
  <si>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</si>
  <si>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</si>
  <si>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</si>
  <si>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</si>
  <si>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</si>
  <si>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</si>
  <si>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</si>
  <si>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</si>
  <si>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</si>
  <si>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</si>
  <si>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</si>
  <si>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</si>
  <si>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</si>
  <si>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</si>
  <si>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</si>
  <si>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</si>
  <si>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</si>
  <si>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</si>
  <si>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</si>
  <si>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</si>
  <si>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</si>
  <si>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</si>
  <si>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</si>
  <si>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</si>
  <si>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</si>
  <si>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</si>
  <si>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</si>
  <si>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</si>
  <si>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</si>
  <si>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</si>
  <si>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</si>
  <si>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</si>
  <si>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</si>
  <si>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</si>
  <si>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</si>
  <si>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</si>
  <si>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</si>
  <si>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</si>
  <si>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</si>
  <si>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</si>
  <si>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</si>
  <si>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</si>
  <si>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</si>
  <si>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</si>
  <si>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</si>
  <si>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</si>
  <si>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</si>
  <si>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</si>
  <si>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</si>
  <si>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</si>
  <si>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</si>
  <si>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</si>
  <si>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</si>
  <si>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</si>
  <si>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</si>
  <si>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</si>
  <si>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</si>
  <si>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</si>
  <si>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</si>
  <si>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</si>
  <si>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</si>
  <si>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</si>
  <si>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</si>
  <si>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</si>
  <si>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</si>
  <si>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</si>
  <si>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</si>
  <si>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</si>
  <si>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</si>
  <si>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</si>
  <si>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</si>
  <si>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</si>
  <si>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</si>
  <si>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</si>
  <si>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</si>
  <si>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</si>
  <si>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</si>
  <si>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</si>
  <si>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</si>
  <si>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</si>
  <si>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</si>
  <si>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</si>
  <si>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</si>
  <si>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</si>
  <si>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</si>
  <si>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</si>
  <si>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</si>
  <si>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</si>
  <si>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</si>
  <si>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</si>
  <si>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</si>
  <si>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</si>
  <si>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</si>
  <si>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</si>
  <si>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</si>
  <si>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</si>
  <si>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</si>
  <si>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</si>
  <si>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</si>
  <si>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</si>
  <si>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</si>
  <si>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</si>
  <si>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</si>
  <si>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</si>
  <si>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</si>
  <si>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</si>
  <si>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</si>
  <si>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</si>
  <si>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</si>
  <si>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</si>
  <si>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</si>
  <si>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</si>
  <si>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</si>
  <si>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</si>
  <si>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</si>
  <si>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</si>
  <si>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</si>
  <si>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</si>
  <si>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</si>
  <si>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</si>
  <si>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</si>
  <si>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</si>
  <si>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</si>
  <si>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</si>
  <si>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</si>
  <si>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</si>
  <si>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</si>
  <si>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</si>
  <si>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</si>
  <si>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</si>
  <si>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</si>
  <si>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</si>
  <si>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</si>
  <si>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</si>
  <si>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</si>
  <si>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</si>
  <si>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</si>
  <si>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</si>
  <si>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</si>
  <si>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</si>
  <si>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</si>
  <si>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</si>
  <si>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</si>
  <si>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</si>
  <si>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</si>
  <si>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</si>
  <si>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</si>
  <si>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</si>
  <si>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</si>
  <si>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</si>
  <si>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</si>
  <si>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</si>
  <si>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</si>
  <si>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</si>
  <si>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</si>
  <si>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</si>
  <si>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</si>
  <si>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</si>
  <si>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</si>
  <si>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</si>
  <si>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</si>
  <si>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</si>
  <si>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</si>
  <si>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</si>
  <si>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</si>
  <si>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</si>
  <si>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</si>
  <si>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</si>
  <si>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</si>
  <si>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</si>
  <si>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</si>
  <si>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</si>
  <si>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</si>
  <si>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</si>
  <si>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</si>
  <si>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</si>
  <si>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</si>
  <si>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</si>
  <si>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</si>
  <si>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</si>
  <si>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</si>
  <si>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</si>
  <si>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</si>
  <si>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</si>
  <si>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</si>
  <si>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</si>
  <si>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</si>
  <si>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</si>
  <si>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</si>
  <si>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</si>
  <si>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</si>
  <si>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</si>
  <si>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</si>
  <si>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</si>
  <si>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</si>
  <si>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</si>
  <si>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</si>
  <si>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</si>
  <si>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</si>
  <si>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</si>
  <si>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</si>
  <si>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</si>
  <si>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</si>
  <si>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</si>
  <si>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</si>
  <si>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</si>
  <si>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</si>
  <si>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</si>
  <si>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</si>
  <si>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</si>
  <si>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</si>
  <si>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</si>
  <si>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</si>
  <si>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</si>
  <si>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</si>
  <si>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</si>
  <si>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</si>
  <si>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</si>
  <si>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</si>
  <si>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</si>
  <si>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</si>
  <si>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</si>
  <si>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</si>
  <si>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</si>
  <si>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</si>
  <si>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</si>
  <si>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</si>
  <si>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</si>
  <si>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</si>
  <si>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</si>
  <si>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</si>
  <si>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</si>
  <si>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</si>
  <si>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</si>
  <si>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</si>
  <si>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</si>
  <si>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</si>
  <si>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</si>
  <si>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</si>
  <si>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</si>
  <si>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</si>
  <si>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</si>
  <si>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</si>
  <si>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</si>
  <si>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</si>
  <si>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</si>
  <si>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</si>
  <si>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</si>
  <si>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</si>
  <si>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</si>
  <si>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</si>
  <si>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</si>
  <si>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</si>
  <si>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</si>
  <si>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</si>
  <si>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</si>
  <si>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</si>
  <si>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</si>
  <si>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</si>
  <si>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</si>
  <si>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</si>
  <si>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</si>
  <si>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</si>
  <si>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</si>
  <si>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</si>
  <si>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</si>
  <si>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</si>
  <si>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</si>
  <si>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</si>
  <si>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</si>
  <si>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</si>
  <si>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</si>
  <si>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</si>
  <si>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</si>
  <si>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</si>
  <si>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</si>
  <si>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</si>
  <si>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</si>
  <si>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</si>
  <si>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</si>
  <si>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</si>
  <si>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</si>
  <si>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</si>
  <si>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</si>
  <si>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</si>
  <si>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</si>
  <si>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</si>
  <si>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</si>
  <si>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</si>
  <si>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</si>
  <si>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</si>
  <si>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</si>
  <si>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</si>
  <si>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</si>
  <si>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</si>
  <si>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</si>
  <si>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</si>
  <si>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</si>
  <si>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</si>
  <si>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</si>
  <si>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</si>
  <si>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</si>
  <si>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</si>
  <si>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</si>
  <si>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</si>
  <si>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</si>
  <si>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</si>
  <si>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</si>
  <si>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</si>
  <si>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</si>
  <si>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</si>
  <si>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</si>
  <si>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</si>
  <si>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</si>
  <si>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</si>
  <si>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</si>
  <si>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</si>
  <si>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</si>
  <si>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</si>
  <si>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</si>
  <si>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</si>
  <si>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</si>
  <si>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</si>
  <si>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</si>
  <si>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</si>
  <si>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</si>
  <si>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</si>
  <si>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</si>
  <si>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</si>
  <si>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</si>
  <si>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</si>
  <si>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</si>
  <si>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</si>
  <si>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</si>
  <si>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</si>
  <si>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</si>
  <si>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</si>
  <si>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</si>
  <si>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</si>
  <si>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</si>
  <si>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</si>
  <si>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</si>
  <si>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</si>
  <si>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</si>
  <si>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</si>
  <si>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</si>
  <si>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</si>
  <si>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</si>
  <si>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</si>
  <si>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</si>
  <si>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</si>
  <si>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</si>
  <si>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</si>
  <si>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</si>
  <si>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</si>
  <si>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</si>
  <si>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</si>
  <si>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</si>
  <si>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</si>
  <si>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</si>
  <si>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</si>
  <si>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</si>
  <si>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</si>
  <si>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</si>
  <si>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</si>
  <si>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</si>
  <si>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</si>
  <si>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</si>
  <si>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</si>
  <si>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</si>
  <si>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</si>
  <si>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</si>
  <si>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</si>
  <si>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</si>
  <si>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</si>
  <si>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</si>
  <si>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</si>
  <si>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</si>
  <si>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</si>
  <si>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</si>
  <si>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</si>
  <si>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</si>
  <si>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</si>
  <si>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</si>
  <si>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</si>
  <si>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</si>
  <si>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</si>
  <si>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</si>
  <si>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</si>
  <si>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</si>
  <si>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</si>
  <si>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</si>
  <si>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</si>
  <si>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</si>
  <si>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</si>
  <si>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</si>
  <si>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</si>
  <si>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</si>
  <si>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</si>
  <si>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</si>
  <si>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</si>
  <si>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</si>
  <si>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</si>
  <si>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</si>
  <si>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</si>
  <si>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</si>
  <si>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</si>
  <si>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</si>
  <si>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</si>
  <si>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</si>
  <si>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</si>
  <si>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</si>
  <si>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</si>
  <si>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</si>
  <si>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</si>
  <si>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</si>
  <si>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</si>
  <si>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</si>
  <si>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</si>
  <si>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</si>
  <si>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</si>
  <si>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</si>
  <si>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</si>
  <si>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</si>
  <si>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</si>
  <si>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</si>
  <si>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</si>
  <si>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</si>
  <si>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</si>
  <si>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</si>
  <si>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</si>
  <si>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</si>
  <si>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</si>
  <si>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</si>
  <si>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</si>
  <si>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</si>
  <si>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</si>
  <si>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</si>
  <si>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</si>
  <si>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</si>
  <si>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</si>
  <si>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</si>
  <si>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</si>
  <si>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</si>
  <si>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</si>
  <si>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</si>
  <si>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</si>
  <si>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</si>
  <si>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</si>
  <si>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</si>
  <si>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</si>
  <si>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</si>
  <si>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</si>
  <si>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</si>
  <si>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</si>
  <si>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</si>
  <si>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</si>
  <si>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</si>
  <si>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</si>
  <si>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</si>
  <si>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</si>
  <si>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</si>
  <si>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</si>
  <si>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</si>
  <si>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</si>
  <si>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</si>
  <si>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</si>
  <si>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</si>
  <si>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</si>
  <si>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</si>
  <si>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</si>
  <si>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</si>
  <si>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</si>
  <si>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</si>
  <si>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</si>
  <si>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</si>
  <si>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</si>
  <si>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</si>
  <si>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</si>
  <si>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</si>
  <si>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</si>
  <si>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</si>
  <si>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</si>
  <si>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</si>
  <si>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</si>
  <si>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</si>
  <si>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</si>
  <si>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</si>
  <si>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</si>
  <si>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</si>
  <si>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</si>
  <si>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</si>
  <si>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</si>
  <si>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</si>
  <si>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</si>
  <si>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</si>
  <si>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</si>
  <si>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</si>
  <si>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</si>
  <si>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</si>
  <si>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</si>
  <si>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</si>
  <si>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</si>
  <si>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</si>
  <si>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</si>
  <si>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</si>
  <si>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</si>
  <si>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</si>
  <si>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</si>
  <si>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</si>
  <si>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</si>
  <si>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</si>
  <si>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</si>
  <si>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</si>
  <si>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</si>
  <si>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</si>
  <si>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</si>
  <si>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</si>
  <si>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</si>
  <si>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</si>
  <si>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</si>
  <si>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</si>
  <si>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</si>
  <si>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</si>
  <si>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</si>
  <si>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</si>
  <si>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</si>
  <si>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</si>
  <si>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</si>
  <si>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</si>
  <si>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</si>
  <si>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</si>
  <si>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</si>
  <si>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</si>
  <si>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</si>
  <si>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</si>
  <si>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</si>
  <si>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</si>
  <si>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</si>
  <si>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</si>
  <si>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</si>
  <si>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</si>
  <si>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</si>
  <si>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</si>
  <si>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</si>
  <si>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</si>
  <si>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</si>
  <si>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</si>
  <si>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</si>
  <si>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</si>
  <si>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</si>
  <si>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</si>
  <si>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</si>
  <si>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</si>
  <si>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</si>
  <si>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</si>
  <si>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</si>
  <si>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</si>
  <si>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</si>
  <si>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</si>
  <si>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</si>
  <si>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</si>
  <si>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</si>
  <si>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</si>
  <si>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</si>
  <si>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</si>
  <si>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</si>
  <si>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</si>
  <si>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</si>
  <si>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</si>
  <si>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</si>
  <si>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</si>
  <si>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</si>
  <si>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</si>
  <si>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</si>
  <si>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</si>
  <si>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</si>
  <si>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</si>
  <si>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</si>
  <si>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</si>
  <si>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</si>
  <si>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</si>
  <si>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</si>
  <si>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</si>
  <si>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</si>
  <si>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</si>
  <si>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</si>
  <si>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</si>
  <si>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</si>
  <si>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</si>
  <si>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</si>
  <si>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</si>
  <si>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</si>
  <si>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</si>
  <si>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</si>
  <si>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</si>
  <si>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</si>
  <si>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</si>
  <si>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</si>
  <si>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</si>
  <si>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</si>
  <si>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</si>
  <si>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</si>
  <si>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</si>
  <si>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</si>
  <si>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</si>
  <si>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</si>
  <si>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</si>
  <si>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</si>
  <si>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</si>
  <si>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</si>
  <si>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</si>
  <si>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</si>
  <si>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</si>
  <si>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</si>
  <si>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</si>
  <si>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</si>
  <si>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</si>
  <si>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</si>
  <si>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</si>
  <si>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</si>
  <si>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</si>
  <si>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</si>
  <si>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</si>
  <si>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</si>
  <si>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</si>
  <si>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</si>
  <si>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</si>
  <si>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</si>
  <si>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</si>
  <si>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</si>
  <si>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</si>
  <si>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</si>
  <si>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</si>
  <si>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</si>
  <si>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</si>
  <si>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</si>
  <si>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</si>
  <si>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</si>
  <si>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</si>
  <si>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</si>
  <si>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</si>
  <si>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</si>
  <si>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</si>
  <si>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</si>
  <si>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</si>
  <si>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</si>
  <si>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</si>
  <si>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</si>
  <si>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</si>
  <si>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</si>
  <si>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</si>
  <si>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</si>
  <si>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</si>
  <si>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</si>
  <si>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</si>
  <si>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</si>
  <si>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</si>
  <si>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</si>
  <si>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</si>
  <si>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</si>
  <si>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</si>
  <si>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</si>
  <si>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</si>
  <si>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</si>
  <si>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</si>
  <si>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</si>
  <si>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</si>
  <si>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</si>
  <si>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</si>
  <si>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</si>
  <si>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</si>
  <si>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</si>
  <si>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</si>
  <si>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</si>
  <si>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</si>
  <si>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</si>
  <si>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</si>
  <si>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</si>
  <si>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</si>
  <si>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</si>
  <si>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</si>
  <si>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</si>
  <si>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</si>
  <si>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</si>
  <si>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</si>
  <si>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</si>
  <si>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</si>
  <si>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</si>
  <si>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</si>
  <si>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</si>
  <si>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</si>
  <si>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</si>
  <si>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</si>
  <si>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</si>
  <si>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</si>
  <si>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</si>
  <si>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</si>
  <si>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</si>
  <si>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</si>
  <si>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</si>
  <si>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</si>
  <si>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</si>
  <si>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</si>
  <si>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</si>
  <si>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</si>
  <si>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</si>
  <si>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</si>
  <si>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</si>
  <si>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</si>
  <si>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</si>
  <si>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</si>
  <si>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</si>
  <si>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</si>
  <si>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</si>
  <si>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</si>
  <si>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</si>
  <si>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</si>
  <si>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</si>
  <si>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</si>
  <si>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</si>
  <si>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</si>
  <si>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</si>
  <si>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</si>
  <si>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</si>
  <si>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</si>
  <si>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</si>
  <si>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</si>
  <si>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</si>
  <si>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</si>
  <si>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</si>
  <si>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</si>
  <si>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</si>
  <si>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</si>
  <si>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</si>
  <si>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</si>
  <si>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</si>
  <si>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</si>
  <si>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</si>
  <si>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</si>
  <si>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</si>
  <si>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</si>
  <si>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</si>
  <si>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</si>
  <si>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</si>
  <si>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</si>
  <si>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</si>
  <si>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</si>
  <si>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</si>
  <si>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</si>
  <si>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</si>
  <si>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</si>
  <si>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</si>
  <si>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</si>
  <si>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</si>
  <si>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</si>
  <si>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</si>
  <si>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</si>
  <si>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</si>
  <si>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</si>
  <si>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</si>
  <si>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</si>
  <si>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</si>
  <si>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</si>
  <si>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</si>
  <si>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</si>
  <si>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</si>
  <si>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</si>
  <si>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</si>
  <si>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</si>
  <si>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</si>
  <si>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</si>
  <si>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</si>
  <si>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</si>
  <si>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</si>
  <si>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</si>
  <si>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</si>
  <si>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</si>
  <si>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</si>
  <si>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</si>
  <si>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</si>
  <si>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</si>
  <si>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</si>
  <si>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</si>
  <si>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</si>
  <si>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</si>
  <si>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</si>
  <si>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</si>
  <si>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</si>
  <si>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</si>
  <si>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</si>
  <si>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</si>
  <si>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</si>
  <si>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</si>
  <si>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</si>
  <si>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</si>
  <si>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</si>
  <si>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</si>
  <si>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</si>
  <si>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</si>
  <si>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</si>
  <si>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</si>
  <si>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</si>
  <si>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</si>
  <si>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</si>
  <si>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</si>
  <si>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</si>
  <si>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</si>
  <si>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</si>
  <si>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</si>
  <si>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</si>
  <si>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</si>
  <si>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</si>
  <si>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</si>
  <si>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</si>
  <si>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</si>
  <si>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</si>
  <si>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</si>
  <si>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</si>
  <si>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</si>
  <si>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</si>
  <si>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</si>
  <si>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</si>
  <si>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</si>
  <si>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</si>
  <si>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</si>
  <si>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</si>
  <si>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</si>
  <si>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</si>
  <si>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</si>
  <si>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</si>
  <si>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</si>
  <si>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</si>
  <si>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</si>
  <si>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</si>
  <si>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</si>
  <si>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</si>
  <si>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</si>
  <si>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</si>
  <si>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</si>
  <si>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</si>
  <si>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</si>
  <si>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</si>
  <si>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</si>
  <si>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</si>
  <si>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</si>
  <si>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</si>
  <si>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</si>
  <si>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</si>
  <si>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</si>
  <si>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</si>
  <si>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</si>
  <si>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</si>
  <si>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</si>
  <si>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</si>
  <si>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</si>
  <si>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</si>
  <si>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</si>
  <si>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</si>
  <si>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</si>
  <si>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</si>
  <si>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</si>
  <si>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</si>
  <si>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</si>
  <si>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</si>
  <si>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</si>
  <si>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</si>
  <si>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</si>
  <si>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</si>
  <si>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</si>
  <si>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</si>
  <si>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</si>
  <si>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</si>
  <si>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</si>
  <si>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</si>
  <si>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</si>
  <si>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</si>
  <si>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</si>
  <si>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</si>
  <si>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</si>
  <si>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</si>
  <si>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</si>
  <si>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</si>
  <si>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</si>
  <si>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</si>
  <si>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</si>
  <si>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</si>
  <si>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</si>
  <si>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</si>
  <si>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</si>
  <si>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</si>
  <si>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</si>
  <si>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</si>
  <si>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</si>
  <si>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</si>
  <si>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</si>
  <si>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</si>
  <si>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</si>
  <si>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</si>
  <si>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</si>
  <si>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</si>
  <si>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</si>
  <si>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</si>
  <si>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</si>
  <si>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</si>
  <si>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</si>
  <si>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</si>
  <si>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</si>
  <si>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</si>
  <si>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</si>
  <si>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</si>
  <si>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</si>
  <si>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</si>
  <si>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</si>
  <si>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</si>
  <si>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</si>
  <si>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</si>
  <si>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</si>
  <si>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</si>
  <si>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</si>
  <si>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</si>
  <si>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</si>
  <si>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</si>
  <si>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</si>
  <si>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</si>
  <si>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</si>
  <si>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</si>
  <si>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</si>
  <si>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</si>
  <si>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</si>
  <si>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</si>
  <si>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</si>
  <si>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</si>
  <si>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</si>
  <si>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</si>
  <si>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</si>
  <si>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</si>
  <si>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</si>
  <si>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</si>
  <si>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</si>
  <si>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</si>
  <si>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</si>
  <si>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</si>
  <si>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</si>
  <si>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</si>
  <si>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</si>
  <si>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</si>
  <si>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</si>
  <si>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</si>
  <si>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</si>
  <si>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</si>
  <si>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</si>
  <si>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</si>
  <si>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</si>
  <si>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</si>
  <si>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</si>
  <si>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</si>
  <si>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</si>
  <si>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</si>
  <si>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</si>
  <si>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</si>
  <si>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</si>
  <si>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</si>
  <si>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</si>
  <si>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</si>
  <si>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</si>
  <si>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</si>
  <si>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</si>
  <si>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</si>
  <si>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</si>
  <si>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</si>
  <si>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</si>
  <si>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</si>
  <si>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</si>
  <si>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</si>
  <si>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</si>
  <si>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</si>
  <si>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</si>
  <si>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</si>
  <si>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</si>
  <si>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</si>
  <si>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</si>
  <si>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</si>
  <si>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</si>
  <si>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</si>
  <si>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</si>
  <si>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</si>
  <si>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</si>
  <si>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</si>
  <si>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</si>
  <si>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</si>
  <si>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</si>
  <si>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</si>
  <si>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</si>
  <si>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</si>
  <si>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</si>
  <si>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</si>
  <si>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</si>
  <si>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</si>
  <si>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</si>
  <si>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</si>
  <si>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</si>
  <si>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</si>
  <si>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</si>
  <si>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</si>
  <si>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</si>
  <si>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</si>
  <si>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</si>
  <si>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</si>
  <si>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</si>
  <si>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</si>
  <si>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</si>
  <si>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</si>
  <si>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</si>
  <si>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</si>
  <si>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</si>
  <si>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</si>
  <si>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</si>
  <si>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</si>
  <si>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</si>
  <si>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</si>
  <si>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</si>
  <si>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</si>
  <si>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</si>
  <si>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</si>
  <si>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</si>
  <si>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</si>
  <si>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</si>
  <si>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</si>
  <si>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</si>
  <si>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</si>
  <si>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</si>
  <si>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</si>
  <si>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</si>
  <si>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</si>
  <si>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</si>
  <si>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</si>
  <si>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</si>
  <si>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</si>
  <si>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</si>
  <si>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</si>
  <si>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</si>
  <si>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</si>
  <si>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</si>
  <si>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</si>
  <si>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</si>
  <si>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</si>
  <si>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</si>
  <si>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</si>
  <si>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</si>
  <si>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</si>
  <si>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</si>
  <si>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</si>
  <si>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</si>
  <si>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</si>
  <si>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</si>
  <si>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</si>
  <si>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</si>
  <si>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</si>
  <si>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</si>
  <si>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</si>
  <si>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</si>
  <si>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</si>
  <si>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</si>
  <si>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</si>
  <si>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</si>
  <si>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</si>
  <si>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</si>
  <si>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</si>
  <si>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</si>
  <si>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</si>
  <si>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</si>
  <si>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</si>
  <si>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</si>
  <si>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</si>
  <si>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</si>
  <si>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</si>
  <si>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</si>
  <si>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</si>
  <si>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</si>
  <si>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</si>
  <si>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</si>
  <si>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</si>
  <si>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</si>
  <si>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</si>
  <si>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</si>
  <si>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</si>
  <si>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</si>
  <si>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</si>
  <si>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</si>
  <si>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</si>
  <si>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</si>
  <si>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</si>
  <si>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</si>
  <si>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</si>
  <si>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</si>
  <si>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</si>
  <si>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</si>
  <si>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</si>
  <si>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</si>
  <si>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</si>
  <si>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</si>
  <si>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</si>
  <si>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</si>
  <si>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</si>
  <si>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</si>
  <si>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</si>
  <si>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</si>
  <si>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</si>
  <si>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</si>
  <si>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</si>
  <si>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</si>
  <si>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</si>
  <si>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</si>
  <si>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</si>
  <si>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</si>
  <si>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</si>
  <si>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</si>
  <si>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</si>
  <si>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</si>
  <si>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</si>
  <si>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</si>
  <si>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</si>
  <si>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</si>
  <si>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</si>
  <si>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</si>
  <si>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</si>
  <si>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</si>
  <si>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</si>
  <si>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</si>
  <si>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</si>
  <si>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</si>
  <si>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</si>
  <si>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</si>
  <si>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</si>
  <si>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</si>
  <si>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</si>
  <si>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</si>
  <si>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</si>
  <si>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</si>
  <si>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</si>
  <si>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</si>
  <si>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</si>
  <si>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</si>
  <si>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</si>
  <si>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</si>
  <si>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</si>
  <si>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</si>
  <si>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</si>
  <si>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</si>
  <si>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</si>
  <si>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</si>
  <si>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</si>
  <si>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</si>
  <si>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</si>
  <si>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</si>
  <si>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</si>
  <si>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</si>
  <si>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</si>
  <si>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</si>
  <si>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</si>
  <si>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</si>
  <si>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</si>
  <si>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</si>
  <si>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</si>
  <si>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</si>
  <si>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</si>
  <si>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</si>
  <si>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</si>
  <si>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</si>
  <si>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</si>
  <si>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</si>
  <si>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</si>
  <si>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</si>
  <si>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</si>
  <si>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</si>
  <si>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</si>
  <si>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</si>
  <si>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</si>
  <si>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</si>
  <si>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</si>
  <si>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</si>
  <si>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</si>
  <si>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</si>
  <si>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</si>
  <si>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</si>
  <si>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</si>
  <si>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</si>
  <si>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</si>
  <si>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</si>
  <si>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</si>
  <si>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</si>
  <si>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</si>
  <si>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</si>
  <si>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</si>
  <si>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</si>
  <si>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</si>
  <si>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</si>
  <si>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</si>
  <si>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</si>
  <si>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</si>
  <si>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</si>
  <si>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</si>
  <si>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</si>
  <si>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</si>
  <si>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</si>
  <si>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</si>
  <si>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</si>
  <si>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</si>
  <si>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</si>
  <si>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</si>
  <si>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</si>
  <si>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</si>
  <si>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</si>
  <si>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</si>
  <si>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</si>
  <si>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</si>
  <si>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</si>
  <si>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</si>
  <si>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</si>
  <si>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</si>
  <si>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</si>
  <si>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</si>
  <si>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</si>
  <si>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</si>
  <si>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</si>
  <si>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</si>
  <si>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</si>
  <si>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</si>
  <si>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</si>
  <si>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</si>
  <si>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</si>
  <si>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</si>
  <si>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</si>
  <si>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</si>
  <si>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</si>
  <si>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</si>
  <si>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</si>
  <si>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</si>
  <si>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</si>
  <si>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</si>
  <si>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</si>
  <si>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</si>
  <si>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</si>
  <si>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</si>
  <si>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</si>
  <si>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</si>
  <si>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</si>
  <si>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</si>
  <si>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</si>
  <si>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</si>
  <si>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</si>
  <si>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</si>
  <si>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</si>
  <si>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</si>
  <si>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</si>
  <si>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</si>
  <si>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</si>
  <si>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</si>
  <si>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</si>
  <si>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</si>
  <si>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</si>
  <si>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</si>
  <si>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</si>
  <si>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</si>
  <si>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</si>
  <si>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</si>
  <si>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</si>
  <si>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</si>
  <si>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</si>
  <si>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</si>
  <si>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</si>
  <si>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</si>
  <si>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</si>
  <si>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</si>
  <si>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</si>
  <si>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</si>
  <si>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</si>
  <si>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</si>
  <si>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</si>
  <si>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</si>
  <si>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</si>
  <si>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</si>
  <si>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</si>
  <si>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</si>
  <si>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</si>
  <si>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</si>
  <si>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</si>
  <si>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</si>
  <si>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</si>
  <si>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</si>
  <si>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</si>
  <si>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</si>
  <si>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</si>
  <si>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</si>
  <si>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</si>
  <si>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</si>
  <si>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</si>
  <si>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</si>
  <si>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</si>
  <si>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</si>
  <si>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</si>
  <si>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</si>
  <si>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</si>
  <si>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</si>
  <si>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</si>
  <si>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</si>
  <si>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</si>
  <si>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</si>
  <si>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</si>
  <si>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</si>
  <si>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</si>
  <si>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</si>
  <si>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</si>
  <si>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</si>
  <si>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</si>
  <si>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</si>
  <si>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</si>
  <si>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</si>
  <si>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</si>
  <si>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</si>
  <si>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</si>
  <si>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</si>
  <si>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</si>
  <si>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</si>
  <si>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</si>
  <si>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</si>
  <si>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</si>
  <si>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</si>
  <si>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</si>
  <si>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</si>
  <si>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</si>
  <si>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</si>
  <si>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</si>
  <si>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</si>
  <si>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</si>
  <si>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</si>
  <si>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</si>
  <si>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</si>
  <si>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</si>
  <si>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</si>
  <si>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</si>
  <si>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</si>
  <si>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</si>
  <si>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</si>
  <si>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</si>
  <si>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</si>
  <si>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</si>
  <si>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</si>
  <si>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</si>
  <si>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</si>
  <si>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</si>
  <si>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</si>
  <si>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</si>
  <si>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</si>
  <si>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</si>
  <si>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</si>
  <si>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</si>
  <si>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</si>
  <si>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</si>
  <si>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</si>
  <si>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</si>
  <si>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</si>
  <si>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</si>
  <si>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</si>
  <si>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</si>
  <si>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</si>
  <si>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</si>
  <si>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</si>
  <si>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</si>
  <si>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</si>
  <si>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</si>
  <si>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</si>
  <si>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</si>
  <si>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</si>
  <si>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</si>
  <si>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</si>
  <si>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</si>
  <si>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</si>
  <si>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</si>
  <si>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</si>
  <si>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</si>
  <si>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</si>
  <si>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</si>
  <si>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</si>
  <si>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</si>
  <si>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</si>
  <si>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</si>
  <si>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</si>
  <si>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</si>
  <si>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</si>
  <si>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</si>
  <si>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</si>
  <si>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</si>
  <si>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</si>
  <si>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</si>
  <si>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</si>
  <si>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</si>
  <si>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</si>
  <si>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</si>
  <si>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</si>
  <si>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</si>
  <si>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</si>
  <si>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</si>
  <si>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</si>
  <si>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</si>
  <si>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</si>
  <si>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</si>
  <si>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</si>
  <si>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</si>
  <si>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</si>
  <si>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</si>
  <si>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</si>
  <si>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</si>
  <si>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</si>
  <si>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</si>
  <si>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</si>
  <si>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</si>
  <si>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</si>
  <si>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</si>
  <si>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</si>
  <si>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</si>
  <si>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</si>
  <si>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</si>
  <si>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</si>
  <si>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</si>
  <si>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</si>
  <si>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</si>
  <si>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</si>
  <si>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</si>
  <si>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</si>
  <si>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</si>
  <si>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</si>
  <si>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</si>
  <si>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</si>
  <si>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</si>
  <si>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</si>
  <si>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</si>
  <si>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</si>
  <si>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</si>
  <si>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</si>
  <si>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</si>
  <si>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</si>
  <si>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</si>
  <si>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</si>
  <si>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</si>
  <si>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</si>
  <si>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</si>
  <si>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</si>
  <si>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</si>
  <si>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</si>
  <si>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</si>
  <si>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</si>
  <si>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</si>
  <si>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</si>
  <si>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</si>
  <si>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</si>
  <si>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</si>
  <si>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</si>
  <si>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</si>
  <si>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</si>
  <si>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</si>
  <si>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</si>
  <si>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</si>
  <si>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</si>
  <si>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</si>
  <si>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</si>
  <si>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</si>
  <si>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</si>
  <si>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</si>
  <si>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</si>
  <si>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</si>
  <si>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</si>
  <si>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</si>
  <si>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</si>
  <si>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</si>
  <si>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</si>
  <si>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</si>
  <si>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</si>
  <si>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</si>
  <si>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</si>
  <si>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</si>
  <si>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</si>
  <si>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</si>
  <si>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</si>
  <si>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</si>
  <si>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</si>
  <si>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</si>
  <si>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</si>
  <si>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</si>
  <si>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</si>
  <si>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</si>
  <si>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</si>
  <si>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</si>
  <si>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</si>
  <si>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</si>
  <si>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</si>
  <si>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</si>
  <si>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</si>
  <si>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</si>
  <si>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</si>
  <si>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</si>
  <si>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</si>
  <si>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</si>
  <si>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</si>
  <si>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</si>
  <si>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</si>
  <si>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</si>
  <si>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</si>
  <si>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</si>
  <si>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</si>
  <si>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</si>
  <si>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</si>
  <si>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</si>
  <si>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</si>
  <si>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</si>
  <si>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</si>
  <si>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</si>
  <si>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</si>
  <si>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</si>
  <si>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</si>
  <si>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</si>
  <si>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</si>
  <si>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</si>
  <si>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</si>
  <si>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</si>
  <si>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</si>
  <si>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</si>
  <si>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</si>
  <si>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</si>
  <si>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</si>
  <si>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</si>
  <si>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</si>
  <si>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</si>
  <si>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</si>
  <si>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</si>
  <si>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</si>
  <si>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</si>
  <si>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</si>
  <si>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</si>
  <si>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</si>
  <si>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</si>
  <si>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</si>
  <si>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</si>
  <si>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</si>
  <si>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</si>
  <si>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</si>
  <si>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</si>
  <si>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</si>
  <si>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</si>
  <si>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</si>
  <si>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</si>
  <si>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</si>
  <si>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</si>
  <si>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</si>
  <si>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</si>
  <si>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</si>
  <si>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</si>
  <si>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</si>
  <si>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</si>
  <si>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</si>
  <si>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</si>
  <si>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</si>
  <si>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</si>
  <si>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</si>
  <si>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</si>
  <si>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</si>
  <si>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</si>
  <si>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</si>
  <si>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</si>
  <si>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</si>
  <si>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</si>
  <si>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</si>
  <si>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</si>
  <si>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</si>
  <si>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</si>
  <si>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</si>
  <si>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</si>
  <si>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</si>
  <si>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</si>
  <si>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</si>
  <si>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</si>
  <si>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</si>
  <si>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</si>
  <si>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</si>
  <si>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</si>
  <si>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</si>
  <si>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</si>
  <si>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</si>
  <si>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</si>
  <si>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</si>
  <si>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</si>
  <si>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</si>
  <si>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</si>
  <si>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</si>
  <si>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</si>
  <si>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</si>
  <si>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</si>
  <si>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</si>
  <si>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</si>
  <si>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</si>
  <si>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</si>
  <si>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</si>
  <si>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</si>
  <si>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</si>
  <si>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</si>
  <si>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</si>
  <si>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</si>
  <si>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</si>
  <si>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</si>
  <si>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</si>
  <si>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</si>
  <si>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</si>
  <si>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</si>
  <si>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</si>
  <si>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</si>
  <si>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</si>
  <si>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</si>
  <si>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</si>
  <si>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</si>
  <si>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</si>
  <si>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</si>
  <si>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</si>
  <si>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</si>
  <si>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</si>
  <si>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</si>
  <si>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</si>
  <si>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</si>
  <si>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</si>
  <si>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</si>
  <si>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</si>
  <si>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</si>
  <si>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</si>
  <si>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</si>
  <si>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</si>
  <si>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</si>
  <si>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</si>
  <si>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</si>
  <si>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</si>
  <si>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</si>
  <si>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</si>
  <si>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</si>
  <si>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</si>
  <si>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</si>
  <si>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</si>
  <si>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</si>
  <si>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</si>
  <si>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</si>
  <si>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</si>
  <si>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</si>
  <si>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</si>
  <si>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</si>
  <si>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</si>
  <si>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</si>
  <si>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</si>
  <si>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</si>
  <si>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</si>
  <si>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</si>
  <si>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</si>
  <si>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</si>
  <si>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</si>
  <si>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</si>
  <si>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</si>
  <si>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</si>
  <si>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</si>
  <si>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</si>
  <si>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</si>
  <si>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</si>
  <si>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</si>
  <si>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</si>
  <si>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</si>
  <si>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</si>
  <si>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</si>
  <si>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</si>
  <si>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</si>
  <si>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</si>
  <si>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</si>
  <si>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</si>
  <si>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</si>
  <si>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</si>
  <si>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</si>
  <si>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</si>
  <si>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</si>
  <si>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</si>
  <si>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</si>
  <si>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</si>
  <si>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</si>
  <si>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</si>
  <si>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</si>
  <si>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</si>
  <si>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</si>
  <si>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</si>
  <si>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</si>
  <si>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</si>
  <si>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</si>
  <si>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</si>
  <si>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</si>
  <si>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</si>
  <si>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</si>
  <si>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</si>
  <si>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</si>
  <si>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</si>
  <si>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</si>
  <si>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</si>
  <si>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</si>
  <si>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</si>
  <si>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</si>
  <si>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</si>
  <si>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</si>
  <si>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</si>
  <si>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</si>
  <si>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</si>
  <si>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</si>
  <si>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</si>
  <si>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</si>
  <si>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</si>
  <si>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</si>
  <si>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</si>
  <si>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</si>
  <si>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</si>
  <si>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</si>
  <si>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</si>
  <si>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</si>
  <si>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</si>
  <si>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</si>
  <si>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</si>
  <si>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</si>
  <si>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</si>
  <si>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</si>
  <si>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</si>
  <si>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</si>
  <si>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</si>
  <si>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</si>
  <si>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</si>
  <si>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</si>
  <si>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</si>
  <si>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</si>
  <si>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</si>
  <si>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</si>
  <si>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</si>
  <si>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</si>
  <si>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</si>
  <si>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</si>
  <si>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</si>
  <si>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</si>
  <si>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</si>
  <si>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</si>
  <si>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</si>
  <si>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</si>
  <si>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</si>
  <si>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</si>
  <si>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</si>
  <si>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</si>
  <si>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</si>
  <si>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</si>
  <si>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</si>
  <si>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</si>
  <si>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</si>
  <si>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</si>
  <si>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</si>
  <si>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</si>
  <si>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</si>
  <si>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</si>
  <si>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</si>
  <si>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</si>
  <si>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</si>
  <si>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</si>
  <si>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</si>
  <si>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</si>
  <si>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</si>
  <si>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</si>
  <si>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</si>
  <si>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</si>
  <si>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</si>
  <si>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</si>
  <si>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</si>
  <si>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</si>
  <si>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</si>
  <si>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</si>
  <si>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</si>
  <si>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</si>
  <si>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</si>
  <si>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</si>
  <si>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</si>
  <si>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</si>
  <si>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</si>
  <si>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</si>
  <si>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</si>
  <si>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</si>
  <si>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</si>
  <si>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</si>
  <si>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</si>
  <si>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</si>
  <si>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</si>
  <si>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</si>
  <si>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</si>
  <si>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</si>
  <si>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</si>
  <si>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</si>
  <si>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</si>
  <si>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</si>
  <si>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</si>
  <si>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</si>
  <si>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</si>
  <si>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</si>
  <si>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</si>
  <si>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</si>
  <si>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</si>
  <si>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</si>
  <si>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</si>
  <si>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</si>
  <si>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</si>
  <si>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</si>
  <si>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</si>
  <si>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</si>
  <si>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</si>
  <si>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</si>
  <si>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</si>
  <si>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</si>
  <si>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</si>
  <si>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</si>
  <si>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</si>
  <si>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</si>
  <si>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</si>
  <si>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</si>
  <si>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</si>
  <si>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</si>
  <si>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</si>
  <si>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</si>
  <si>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</si>
  <si>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</si>
  <si>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</si>
  <si>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</si>
  <si>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</si>
  <si>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</si>
  <si>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</si>
  <si>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</si>
  <si>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</si>
  <si>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</si>
  <si>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</si>
  <si>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</si>
  <si>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</si>
  <si>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</si>
  <si>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</si>
  <si>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</si>
  <si>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</si>
  <si>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</si>
  <si>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</si>
  <si>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</si>
  <si>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</si>
  <si>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</si>
  <si>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</si>
  <si>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</si>
  <si>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</si>
  <si>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</si>
  <si>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</si>
  <si>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</si>
  <si>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</si>
  <si>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</si>
  <si>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</si>
  <si>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</si>
  <si>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</si>
  <si>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</si>
  <si>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</si>
  <si>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</si>
  <si>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</si>
  <si>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</si>
  <si>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</si>
  <si>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</si>
  <si>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</si>
  <si>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</si>
  <si>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</si>
  <si>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</si>
  <si>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</si>
  <si>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</si>
  <si>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</si>
  <si>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</si>
  <si>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</si>
  <si>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</si>
  <si>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</si>
  <si>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</si>
  <si>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</si>
  <si>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</si>
  <si>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</si>
  <si>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</si>
  <si>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</si>
  <si>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</si>
  <si>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</si>
  <si>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</si>
  <si>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</si>
  <si>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</si>
  <si>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</si>
  <si>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</si>
  <si>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</si>
  <si>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</si>
  <si>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</si>
  <si>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</si>
  <si>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</si>
  <si>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</si>
  <si>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</si>
  <si>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</si>
  <si>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</si>
  <si>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</si>
  <si>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</si>
  <si>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</si>
  <si>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</si>
  <si>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</si>
  <si>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</si>
  <si>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</si>
  <si>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</si>
  <si>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</si>
  <si>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</si>
  <si>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</si>
  <si>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</si>
  <si>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</si>
  <si>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</si>
  <si>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</si>
  <si>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</si>
  <si>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</si>
  <si>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</si>
  <si>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</si>
  <si>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</si>
  <si>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</si>
  <si>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</si>
  <si>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</si>
  <si>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</si>
  <si>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</si>
  <si>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</si>
  <si>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</si>
  <si>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</si>
  <si>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</si>
  <si>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</si>
  <si>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</si>
  <si>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</si>
  <si>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</si>
  <si>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</si>
  <si>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</si>
  <si>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</si>
  <si>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</si>
  <si>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</si>
  <si>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</si>
  <si>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</si>
  <si>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</si>
  <si>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</si>
  <si>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</si>
  <si>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</si>
  <si>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</si>
  <si>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</si>
  <si>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</si>
  <si>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</si>
  <si>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</si>
  <si>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</si>
  <si>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</si>
  <si>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</si>
  <si>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</si>
  <si>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</si>
  <si>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</si>
  <si>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</si>
  <si>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</si>
  <si>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</si>
  <si>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</si>
  <si>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</si>
  <si>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</si>
  <si>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</si>
  <si>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</si>
  <si>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</si>
  <si>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</si>
  <si>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</si>
  <si>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</si>
  <si>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</si>
  <si>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</si>
  <si>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</si>
  <si>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</si>
  <si>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</si>
  <si>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</si>
  <si>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</si>
  <si>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</si>
  <si>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</si>
  <si>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</si>
  <si>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</si>
  <si>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</si>
  <si>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</si>
  <si>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</si>
  <si>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</si>
  <si>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</si>
  <si>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</si>
  <si>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</si>
  <si>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</si>
  <si>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</si>
  <si>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</si>
  <si>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</si>
  <si>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</si>
  <si>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</si>
  <si>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</si>
  <si>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</si>
  <si>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</si>
  <si>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</si>
  <si>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</si>
  <si>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</si>
  <si>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</si>
  <si>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</si>
  <si>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</si>
  <si>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</si>
  <si>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</si>
  <si>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</si>
  <si>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</si>
  <si>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</si>
  <si>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</si>
  <si>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</si>
  <si>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</si>
  <si>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</si>
  <si>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</si>
  <si>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</si>
  <si>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</si>
  <si>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</si>
  <si>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</si>
  <si>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</si>
  <si>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</si>
  <si>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</si>
  <si>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</si>
  <si>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</si>
  <si>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</si>
  <si>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</si>
  <si>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</si>
  <si>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</si>
  <si>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</si>
  <si>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</si>
  <si>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</si>
  <si>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</si>
  <si>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</si>
  <si>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</si>
  <si>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</si>
  <si>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</si>
  <si>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</si>
  <si>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</si>
  <si>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</si>
  <si>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</si>
  <si>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</si>
  <si>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</si>
  <si>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</si>
  <si>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</si>
  <si>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</si>
  <si>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</si>
  <si>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</si>
  <si>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</si>
  <si>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</si>
  <si>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</si>
  <si>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</si>
  <si>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</si>
  <si>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</si>
  <si>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</si>
  <si>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</si>
  <si>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</si>
  <si>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</si>
  <si>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</si>
  <si>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</si>
  <si>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</si>
  <si>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</si>
  <si>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</si>
  <si>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</si>
  <si>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</si>
  <si>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</si>
  <si>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</si>
  <si>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</si>
  <si>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</si>
  <si>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</si>
  <si>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</si>
  <si>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</si>
  <si>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</si>
  <si>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</si>
  <si>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</si>
  <si>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</si>
  <si>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</si>
  <si>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</si>
  <si>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</si>
  <si>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</si>
  <si>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</si>
  <si>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</si>
  <si>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</si>
  <si>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</si>
  <si>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</si>
  <si>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</si>
  <si>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</si>
  <si>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</si>
  <si>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</si>
  <si>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</si>
  <si>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</si>
  <si>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</si>
  <si>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</si>
  <si>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</si>
  <si>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</si>
  <si>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</si>
  <si>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</si>
  <si>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</si>
  <si>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</si>
  <si>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</si>
  <si>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</si>
  <si>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</si>
  <si>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</si>
  <si>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</si>
  <si>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</si>
  <si>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</si>
  <si>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</si>
  <si>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</si>
  <si>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</si>
  <si>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</si>
  <si>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</si>
  <si>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</si>
  <si>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</si>
  <si>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</si>
  <si>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</si>
  <si>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</si>
  <si>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</si>
  <si>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</si>
  <si>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</si>
  <si>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</si>
  <si>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</si>
  <si>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</si>
  <si>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</si>
  <si>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</si>
  <si>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</si>
  <si>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</si>
  <si>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</si>
  <si>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</si>
  <si>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</si>
  <si>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</si>
  <si>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</si>
  <si>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</si>
  <si>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</si>
  <si>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</si>
  <si>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</si>
  <si>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</si>
  <si>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</si>
  <si>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</si>
  <si>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</si>
  <si>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</si>
  <si>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</si>
  <si>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</si>
  <si>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</si>
  <si>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</si>
  <si>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</si>
  <si>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</si>
  <si>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</si>
  <si>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</si>
  <si>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</si>
  <si>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</si>
  <si>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</si>
  <si>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</si>
  <si>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</si>
  <si>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</si>
  <si>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</si>
  <si>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</si>
  <si>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</si>
  <si>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</si>
  <si>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</si>
  <si>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</si>
  <si>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</si>
  <si>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</si>
  <si>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</si>
  <si>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</si>
  <si>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</si>
  <si>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</si>
  <si>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</si>
  <si>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</si>
  <si>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</si>
  <si>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</si>
  <si>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</si>
  <si>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</si>
  <si>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</si>
  <si>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</si>
  <si>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</si>
  <si>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</si>
  <si>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</si>
  <si>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</si>
  <si>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</si>
  <si>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</si>
  <si>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</si>
  <si>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</si>
  <si>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</si>
  <si>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</si>
  <si>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</si>
  <si>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</si>
  <si>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</si>
  <si>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</si>
  <si>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</si>
  <si>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</si>
  <si>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</si>
  <si>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</si>
  <si>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</si>
  <si>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</si>
  <si>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</si>
  <si>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</si>
  <si>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</si>
  <si>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</si>
  <si>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</si>
  <si>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</si>
  <si>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</si>
  <si>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</si>
  <si>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</si>
  <si>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</si>
  <si>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</si>
  <si>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</si>
  <si>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</si>
  <si>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</si>
  <si>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</si>
  <si>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</si>
  <si>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</si>
  <si>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</si>
  <si>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</si>
  <si>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</si>
  <si>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</si>
  <si>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</si>
  <si>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</si>
  <si>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</si>
  <si>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</si>
  <si>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</si>
  <si>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</si>
  <si>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</si>
  <si>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</si>
  <si>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</si>
  <si>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</si>
  <si>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</si>
  <si>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</si>
  <si>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</si>
  <si>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</si>
  <si>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</si>
  <si>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</si>
  <si>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</si>
  <si>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</si>
  <si>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</si>
  <si>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</si>
  <si>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</si>
  <si>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</si>
  <si>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</si>
  <si>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</si>
  <si>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</si>
  <si>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</si>
  <si>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</si>
  <si>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</si>
  <si>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</si>
  <si>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</si>
  <si>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</si>
  <si>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</si>
  <si>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</si>
  <si>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</si>
  <si>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</si>
  <si>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</si>
  <si>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</si>
  <si>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</si>
  <si>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</si>
  <si>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</si>
  <si>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</si>
  <si>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</si>
  <si>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</si>
  <si>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</si>
  <si>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</si>
  <si>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</si>
  <si>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</si>
  <si>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</si>
  <si>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</si>
  <si>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</si>
  <si>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</si>
  <si>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</si>
  <si>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</si>
  <si>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</si>
  <si>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</si>
  <si>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</si>
  <si>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</si>
  <si>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</si>
  <si>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</si>
  <si>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</si>
  <si>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</si>
  <si>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</si>
  <si>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</si>
  <si>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</si>
  <si>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</si>
  <si>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</si>
  <si>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</si>
  <si>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</si>
  <si>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</si>
  <si>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</si>
  <si>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</si>
  <si>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</si>
  <si>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</si>
  <si>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</si>
  <si>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</si>
  <si>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</si>
  <si>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</si>
  <si>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</si>
  <si>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</si>
  <si>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</si>
  <si>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</si>
  <si>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</si>
  <si>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</si>
  <si>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</si>
  <si>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</si>
  <si>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</si>
  <si>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</si>
  <si>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</si>
  <si>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</si>
  <si>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</si>
  <si>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</si>
  <si>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</si>
  <si>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</si>
  <si>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</si>
  <si>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</si>
  <si>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</si>
  <si>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</si>
  <si>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</si>
  <si>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</si>
  <si>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</si>
  <si>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</si>
  <si>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</si>
  <si>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</si>
  <si>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</si>
  <si>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</si>
  <si>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</si>
  <si>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</si>
  <si>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</si>
  <si>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</si>
  <si>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</si>
  <si>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</si>
  <si>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</si>
  <si>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</si>
  <si>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</si>
  <si>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</si>
  <si>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</si>
  <si>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</si>
  <si>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</si>
  <si>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</si>
  <si>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</si>
  <si>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</si>
  <si>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</si>
  <si>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</si>
  <si>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</si>
  <si>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</si>
  <si>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</si>
  <si>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</si>
  <si>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</si>
  <si>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</si>
  <si>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</si>
  <si>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</si>
  <si>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</si>
  <si>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</si>
  <si>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</si>
  <si>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</si>
  <si>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</si>
  <si>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</si>
  <si>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</si>
  <si>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</si>
  <si>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</si>
  <si>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</si>
  <si>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</si>
  <si>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</si>
  <si>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</si>
  <si>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</si>
  <si>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</si>
  <si>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</si>
  <si>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</si>
  <si>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</si>
  <si>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</si>
  <si>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</si>
  <si>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</si>
  <si>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</si>
  <si>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</si>
  <si>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</si>
  <si>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</si>
  <si>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</si>
  <si>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</si>
  <si>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</si>
  <si>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</si>
  <si>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</si>
  <si>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</si>
  <si>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</si>
  <si>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</si>
  <si>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</si>
  <si>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</si>
  <si>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</si>
  <si>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</si>
  <si>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</si>
  <si>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</si>
  <si>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</si>
  <si>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</si>
  <si>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</si>
  <si>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</si>
  <si>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</si>
  <si>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</si>
  <si>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</si>
  <si>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</si>
  <si>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</si>
  <si>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</si>
  <si>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</si>
  <si>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</si>
  <si>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</si>
  <si>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</si>
  <si>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</si>
  <si>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</si>
  <si>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</si>
  <si>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</si>
  <si>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</si>
  <si>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</si>
  <si>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</si>
  <si>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</si>
  <si>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</si>
  <si>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</si>
  <si>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</si>
  <si>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</si>
  <si>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</si>
  <si>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</si>
  <si>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</si>
  <si>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</si>
  <si>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</si>
  <si>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</si>
  <si>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</si>
  <si>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</si>
  <si>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</si>
  <si>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</si>
  <si>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</si>
  <si>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</si>
  <si>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</si>
  <si>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</si>
  <si>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</si>
  <si>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</si>
  <si>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</si>
  <si>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</si>
  <si>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</si>
  <si>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</si>
  <si>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</si>
  <si>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</si>
  <si>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</si>
  <si>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</si>
  <si>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</si>
  <si>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</si>
  <si>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</si>
  <si>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</si>
  <si>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</si>
  <si>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</si>
  <si>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</si>
  <si>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</si>
  <si>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</si>
  <si>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</si>
  <si>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</si>
  <si>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</si>
  <si>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</si>
  <si>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</si>
  <si>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</si>
  <si>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</si>
  <si>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</si>
  <si>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</si>
  <si>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</si>
  <si>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</si>
  <si>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</si>
  <si>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</si>
  <si>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</si>
  <si>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</si>
  <si>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</si>
  <si>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</si>
  <si>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</si>
  <si>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</si>
  <si>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</si>
  <si>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</si>
  <si>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</si>
  <si>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</si>
  <si>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</si>
  <si>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</si>
  <si>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</si>
  <si>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</si>
  <si>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</si>
  <si>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</si>
  <si>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</si>
  <si>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</si>
  <si>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</si>
  <si>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</si>
  <si>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</si>
  <si>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</si>
  <si>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</si>
  <si>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</si>
  <si>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</si>
  <si>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</si>
  <si>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</si>
  <si>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</si>
  <si>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</si>
  <si>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</si>
  <si>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</si>
  <si>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</si>
  <si>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</si>
  <si>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</si>
  <si>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</si>
  <si>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</si>
  <si>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</si>
  <si>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</si>
  <si>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</si>
  <si>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</si>
  <si>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</si>
  <si>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</si>
  <si>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</si>
  <si>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</si>
  <si>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</si>
  <si>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</si>
  <si>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</si>
  <si>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</si>
  <si>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</si>
  <si>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</si>
  <si>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</si>
  <si>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</si>
  <si>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</si>
  <si>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</si>
  <si>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</si>
  <si>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</si>
  <si>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</si>
  <si>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</si>
  <si>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</si>
  <si>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</si>
  <si>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</si>
  <si>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</si>
  <si>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</si>
  <si>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</si>
  <si>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</si>
  <si>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</si>
  <si>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</si>
  <si>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</si>
  <si>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</si>
  <si>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</si>
  <si>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</si>
  <si>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</si>
  <si>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</si>
  <si>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</si>
  <si>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</si>
  <si>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</si>
  <si>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</si>
  <si>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</si>
  <si>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</si>
  <si>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</si>
  <si>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</si>
  <si>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</si>
  <si>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</si>
  <si>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</si>
  <si>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</si>
  <si>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</si>
  <si>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</si>
  <si>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</si>
  <si>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</si>
  <si>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</si>
  <si>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</si>
  <si>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</si>
  <si>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</si>
  <si>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</si>
  <si>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</si>
  <si>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</si>
  <si>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</si>
  <si>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</si>
  <si>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</si>
  <si>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</si>
  <si>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</si>
  <si>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</si>
  <si>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</si>
  <si>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</si>
  <si>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</si>
  <si>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</si>
  <si>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</si>
  <si>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</si>
  <si>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</si>
  <si>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</si>
  <si>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</si>
  <si>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</si>
  <si>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</si>
  <si>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</si>
  <si>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</si>
  <si>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</si>
  <si>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</si>
  <si>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</si>
  <si>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</si>
  <si>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</si>
  <si>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</si>
  <si>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</si>
  <si>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</si>
  <si>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</si>
  <si>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</si>
  <si>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</si>
  <si>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</si>
  <si>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</si>
  <si>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</si>
  <si>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</si>
  <si>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</si>
  <si>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</si>
  <si>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</si>
  <si>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</si>
  <si>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</si>
  <si>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</si>
  <si>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</si>
  <si>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</si>
  <si>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</si>
  <si>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</si>
  <si>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</si>
  <si>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</si>
  <si>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</si>
  <si>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</si>
  <si>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</si>
  <si>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</si>
  <si>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</si>
  <si>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</si>
  <si>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</si>
  <si>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</si>
  <si>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</si>
  <si>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</si>
  <si>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</si>
  <si>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</si>
  <si>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</si>
  <si>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</si>
  <si>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</si>
  <si>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</si>
  <si>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</si>
  <si>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</si>
  <si>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</si>
  <si>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</si>
  <si>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</si>
  <si>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</si>
  <si>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</si>
  <si>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</si>
  <si>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</si>
  <si>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</si>
  <si>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</si>
  <si>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</si>
  <si>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</si>
  <si>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</si>
  <si>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</si>
  <si>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</si>
  <si>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</si>
  <si>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</si>
  <si>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</si>
  <si>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</si>
  <si>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</si>
  <si>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</si>
  <si>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</si>
  <si>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</si>
  <si>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</si>
  <si>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</si>
  <si>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</si>
  <si>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</si>
  <si>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</si>
  <si>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</si>
  <si>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</si>
  <si>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</si>
  <si>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</si>
  <si>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</si>
  <si>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</si>
  <si>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</si>
  <si>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</si>
  <si>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</si>
  <si>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</si>
  <si>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</si>
  <si>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</si>
  <si>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</si>
  <si>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</si>
  <si>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</si>
  <si>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</si>
  <si>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</si>
  <si>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</si>
  <si>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</si>
  <si>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</si>
  <si>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</si>
  <si>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</si>
  <si>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</si>
  <si>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</si>
  <si>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</si>
  <si>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</si>
  <si>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</si>
  <si>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</si>
  <si>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</si>
  <si>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</si>
  <si>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</si>
  <si>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</si>
  <si>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</si>
  <si>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</si>
  <si>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</si>
  <si>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</si>
  <si>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</si>
  <si>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</si>
  <si>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</si>
  <si>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</si>
  <si>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</si>
  <si>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</si>
  <si>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</si>
  <si>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</si>
  <si>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</si>
  <si>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</si>
  <si>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</si>
  <si>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</si>
  <si>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</si>
  <si>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</si>
  <si>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</si>
  <si>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</si>
  <si>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</si>
  <si>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</si>
  <si>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</si>
  <si>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</si>
  <si>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</si>
  <si>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</si>
  <si>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</si>
  <si>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</si>
  <si>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</si>
  <si>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</si>
  <si>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</si>
  <si>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</si>
  <si>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</si>
  <si>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</si>
  <si>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</si>
  <si>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</si>
  <si>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</si>
  <si>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</si>
  <si>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</si>
  <si>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</si>
  <si>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</si>
  <si>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</si>
  <si>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</si>
  <si>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</si>
  <si>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</si>
  <si>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</si>
  <si>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</si>
  <si>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</si>
  <si>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</si>
  <si>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</si>
  <si>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</si>
  <si>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</si>
  <si>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</si>
  <si>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</si>
  <si>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</si>
  <si>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</si>
  <si>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</si>
  <si>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</si>
  <si>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</si>
  <si>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</si>
  <si>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</si>
  <si>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</si>
  <si>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</si>
  <si>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</si>
  <si>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</si>
  <si>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</si>
  <si>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</si>
  <si>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</si>
  <si>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</si>
  <si>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</si>
  <si>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</si>
  <si>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</si>
  <si>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</si>
  <si>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</si>
  <si>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</si>
  <si>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</si>
  <si>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</si>
  <si>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</si>
  <si>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</si>
  <si>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</si>
  <si>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</si>
  <si>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</si>
  <si>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</si>
  <si>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</si>
  <si>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</si>
  <si>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</si>
  <si>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</si>
  <si>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</si>
  <si>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</si>
  <si>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</si>
  <si>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</si>
  <si>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</si>
  <si>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</si>
  <si>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</si>
  <si>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</si>
  <si>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</si>
  <si>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</si>
  <si>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</si>
  <si>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</si>
  <si>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</si>
  <si>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</si>
  <si>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</si>
  <si>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</si>
  <si>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</si>
  <si>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</si>
  <si>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</si>
  <si>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</si>
  <si>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</si>
  <si>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</si>
  <si>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</si>
  <si>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</si>
  <si>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</si>
  <si>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</si>
  <si>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</si>
  <si>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</si>
  <si>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</si>
  <si>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</si>
  <si>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</si>
  <si>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</si>
  <si>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</si>
  <si>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</si>
  <si>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</si>
  <si>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</si>
  <si>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</si>
  <si>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</si>
  <si>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</si>
  <si>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</si>
  <si>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</si>
  <si>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</si>
  <si>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</si>
  <si>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</si>
  <si>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</si>
  <si>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</si>
  <si>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</si>
  <si>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</si>
  <si>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</si>
  <si>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</si>
  <si>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</si>
  <si>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</si>
  <si>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</si>
  <si>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</si>
  <si>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</si>
  <si>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</si>
  <si>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</si>
  <si>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</si>
  <si>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</si>
  <si>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</si>
  <si>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</si>
  <si>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</si>
  <si>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</si>
  <si>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</si>
  <si>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</si>
  <si>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</si>
  <si>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</si>
  <si>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</si>
  <si>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</si>
  <si>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</si>
  <si>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</si>
  <si>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</si>
  <si>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</si>
  <si>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</si>
  <si>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</si>
  <si>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</si>
  <si>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</si>
  <si>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</si>
  <si>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</si>
  <si>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</si>
  <si>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</si>
  <si>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</si>
  <si>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</si>
  <si>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</si>
  <si>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</si>
  <si>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</si>
  <si>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</si>
  <si>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</si>
  <si>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</si>
  <si>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</si>
  <si>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</si>
  <si>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</si>
  <si>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</si>
  <si>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</si>
  <si>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</si>
  <si>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</si>
  <si>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</si>
  <si>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</si>
  <si>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</si>
  <si>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</si>
  <si>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</si>
  <si>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</si>
  <si>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</si>
  <si>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</si>
  <si>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</si>
  <si>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</si>
  <si>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</si>
  <si>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</si>
  <si>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</si>
  <si>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</si>
  <si>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</si>
  <si>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</si>
  <si>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</si>
  <si>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</si>
  <si>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</si>
  <si>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</si>
  <si>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</si>
  <si>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</si>
  <si>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</si>
  <si>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</si>
  <si>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</si>
  <si>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</si>
  <si>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</si>
  <si>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</si>
  <si>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</si>
  <si>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</si>
  <si>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</si>
  <si>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</si>
  <si>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</si>
  <si>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</si>
  <si>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</si>
  <si>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</si>
  <si>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</si>
  <si>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</si>
  <si>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</si>
  <si>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</si>
  <si>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</si>
  <si>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</si>
  <si>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</si>
  <si>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</si>
  <si>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</si>
  <si>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</si>
  <si>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</si>
  <si>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</si>
  <si>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</si>
  <si>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</si>
  <si>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</si>
  <si>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</si>
  <si>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</si>
  <si>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</si>
  <si>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</si>
  <si>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</si>
  <si>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</si>
  <si>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</si>
  <si>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</si>
  <si>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</si>
  <si>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</si>
  <si>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</si>
  <si>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</si>
  <si>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</si>
  <si>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</si>
  <si>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</si>
  <si>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</si>
  <si>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</si>
  <si>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</si>
  <si>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</si>
  <si>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</si>
  <si>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</si>
  <si>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</si>
  <si>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</si>
  <si>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</si>
  <si>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</si>
  <si>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</si>
  <si>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</si>
  <si>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</si>
  <si>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</si>
  <si>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</si>
  <si>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</si>
  <si>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</si>
  <si>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</si>
  <si>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</si>
  <si>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</si>
  <si>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</si>
  <si>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</si>
  <si>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</si>
  <si>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</si>
  <si>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</si>
  <si>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</si>
  <si>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</si>
  <si>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</si>
  <si>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</si>
  <si>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</si>
  <si>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</si>
  <si>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</si>
  <si>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</si>
  <si>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</si>
  <si>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</si>
  <si>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</si>
  <si>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</si>
  <si>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</si>
  <si>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</si>
  <si>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</si>
  <si>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</si>
  <si>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</si>
  <si>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</si>
  <si>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</si>
  <si>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</si>
  <si>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</si>
  <si>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</si>
  <si>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</si>
  <si>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</si>
  <si>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</si>
  <si>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</si>
  <si>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</si>
  <si>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</si>
  <si>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</si>
  <si>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</si>
  <si>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</si>
  <si>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</si>
  <si>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</si>
  <si>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</si>
  <si>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</si>
  <si>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</si>
  <si>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</si>
  <si>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</si>
  <si>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</si>
  <si>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</si>
  <si>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</si>
  <si>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</si>
  <si>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</si>
  <si>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</si>
  <si>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</si>
  <si>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</si>
  <si>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</si>
  <si>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</si>
  <si>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</si>
  <si>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</si>
  <si>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</si>
  <si>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</si>
  <si>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</si>
  <si>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</si>
  <si>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</si>
  <si>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</si>
  <si>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</si>
  <si>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</si>
  <si>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</si>
  <si>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</si>
  <si>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</si>
  <si>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</si>
  <si>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</si>
  <si>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</si>
  <si>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</si>
  <si>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</si>
  <si>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</si>
  <si>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</si>
  <si>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</si>
  <si>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</si>
  <si>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</si>
  <si>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</si>
  <si>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</si>
  <si>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</si>
  <si>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</si>
  <si>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</si>
  <si>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</si>
  <si>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</si>
  <si>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</si>
  <si>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</si>
  <si>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</si>
  <si>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</si>
  <si>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</si>
  <si>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</si>
  <si>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</si>
  <si>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</si>
  <si>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</si>
  <si>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</si>
  <si>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</si>
  <si>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</si>
  <si>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</si>
  <si>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</si>
  <si>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</si>
  <si>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</si>
  <si>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</si>
  <si>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</si>
  <si>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</si>
  <si>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</si>
  <si>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</si>
  <si>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</si>
  <si>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</si>
  <si>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</si>
  <si>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</si>
  <si>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</si>
  <si>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</si>
  <si>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</si>
  <si>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</si>
  <si>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</si>
  <si>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</si>
  <si>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</si>
  <si>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</si>
  <si>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</si>
  <si>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</si>
  <si>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</si>
  <si>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</si>
  <si>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</si>
  <si>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</si>
  <si>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</si>
  <si>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</si>
  <si>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</si>
  <si>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</si>
  <si>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</si>
  <si>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</si>
  <si>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</si>
  <si>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</si>
  <si>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</si>
  <si>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</si>
  <si>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</si>
  <si>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</si>
  <si>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</si>
  <si>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</si>
  <si>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</si>
  <si>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</si>
  <si>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</si>
  <si>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</si>
  <si>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</si>
  <si>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</si>
  <si>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</si>
  <si>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</si>
  <si>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</si>
  <si>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</si>
  <si>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</si>
  <si>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</si>
  <si>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</si>
  <si>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</si>
  <si>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</si>
  <si>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</si>
  <si>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</si>
  <si>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</si>
  <si>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</si>
  <si>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</si>
  <si>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</si>
  <si>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</si>
  <si>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</si>
  <si>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</si>
  <si>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</si>
  <si>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</si>
  <si>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</si>
  <si>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</si>
  <si>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</si>
  <si>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</si>
  <si>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</si>
  <si>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</si>
  <si>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</si>
  <si>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</si>
  <si>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</si>
  <si>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</si>
  <si>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</si>
  <si>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</si>
  <si>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</si>
  <si>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</si>
  <si>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</si>
  <si>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</si>
  <si>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</si>
  <si>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</si>
  <si>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</si>
  <si>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</si>
  <si>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</si>
  <si>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</si>
  <si>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</si>
  <si>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</si>
  <si>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</si>
  <si>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</si>
  <si>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</si>
  <si>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</si>
  <si>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</si>
  <si>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</si>
  <si>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</si>
  <si>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</si>
  <si>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</si>
  <si>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</si>
  <si>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</si>
  <si>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</si>
  <si>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</si>
  <si>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</si>
  <si>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</si>
  <si>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</si>
  <si>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</si>
  <si>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</si>
  <si>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</si>
  <si>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</si>
  <si>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</si>
  <si>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</si>
  <si>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</si>
  <si>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</si>
  <si>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</si>
  <si>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</si>
  <si>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</si>
  <si>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</si>
  <si>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</si>
  <si>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</si>
  <si>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</si>
  <si>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</si>
  <si>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</si>
  <si>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</si>
  <si>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</si>
  <si>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</si>
  <si>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</si>
  <si>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</si>
  <si>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</si>
  <si>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</si>
  <si>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</si>
  <si>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</si>
  <si>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</si>
  <si>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</si>
  <si>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</si>
  <si>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</si>
  <si>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</si>
  <si>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</si>
  <si>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</si>
  <si>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</si>
  <si>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</si>
  <si>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</si>
  <si>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</si>
  <si>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</si>
  <si>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</si>
  <si>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</si>
  <si>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</si>
  <si>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</si>
  <si>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</si>
  <si>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</si>
  <si>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</si>
  <si>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</si>
  <si>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</si>
  <si>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</si>
  <si>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</si>
  <si>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</si>
  <si>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</si>
  <si>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</si>
  <si>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</si>
  <si>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</si>
  <si>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</si>
  <si>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</si>
  <si>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</si>
  <si>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</si>
  <si>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</si>
  <si>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</si>
  <si>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</si>
  <si>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</si>
  <si>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</si>
  <si>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</si>
  <si>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</si>
  <si>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</si>
  <si>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</si>
  <si>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</si>
  <si>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</si>
  <si>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</si>
  <si>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</si>
  <si>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</si>
  <si>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</si>
  <si>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</si>
  <si>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</si>
  <si>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</si>
  <si>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</si>
  <si>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</si>
  <si>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</si>
  <si>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</si>
  <si>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</si>
  <si>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</si>
  <si>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</si>
  <si>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</si>
  <si>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</si>
  <si>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</si>
  <si>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</si>
  <si>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</si>
  <si>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</si>
  <si>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</si>
  <si>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</si>
  <si>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</si>
  <si>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</si>
  <si>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</si>
  <si>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</si>
  <si>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</si>
  <si>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</si>
  <si>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</si>
  <si>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</si>
  <si>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</si>
  <si>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</si>
  <si>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</si>
  <si>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</si>
  <si>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</si>
  <si>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</si>
  <si>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</si>
  <si>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</si>
  <si>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</si>
  <si>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</si>
  <si>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</si>
  <si>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</si>
  <si>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</si>
  <si>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</si>
  <si>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</si>
  <si>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</si>
  <si>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</si>
  <si>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</si>
  <si>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</si>
  <si>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</si>
  <si>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</si>
  <si>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</si>
  <si>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</si>
  <si>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</si>
  <si>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</si>
  <si>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</si>
  <si>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</si>
  <si>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</si>
  <si>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</si>
  <si>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</si>
  <si>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</si>
  <si>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</si>
  <si>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</si>
  <si>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</si>
  <si>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</si>
  <si>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</si>
  <si>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</si>
  <si>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</si>
  <si>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</si>
  <si>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</si>
  <si>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</si>
  <si>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</si>
  <si>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</si>
  <si>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</si>
  <si>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</si>
  <si>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</si>
  <si>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</si>
  <si>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</si>
  <si>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</si>
  <si>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</si>
  <si>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</si>
  <si>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</si>
  <si>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</si>
  <si>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</si>
  <si>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</si>
  <si>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</si>
  <si>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</si>
  <si>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</si>
  <si>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</si>
  <si>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</si>
  <si>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</si>
  <si>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</si>
  <si>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</si>
  <si>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</si>
  <si>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</si>
  <si>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</si>
  <si>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</si>
  <si>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</si>
  <si>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</si>
  <si>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</si>
  <si>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</si>
  <si>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</si>
  <si>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</si>
  <si>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</si>
  <si>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</si>
  <si>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</si>
  <si>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</si>
  <si>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</si>
  <si>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</si>
  <si>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</si>
  <si>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</si>
  <si>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</si>
  <si>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</si>
  <si>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</si>
  <si>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</si>
  <si>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</si>
  <si>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</si>
  <si>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</si>
  <si>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</si>
  <si>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</si>
  <si>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</si>
  <si>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</si>
  <si>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</si>
  <si>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</si>
  <si>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</si>
  <si>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</si>
  <si>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</si>
  <si>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</si>
  <si>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</si>
  <si>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</si>
  <si>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</si>
  <si>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</si>
  <si>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</si>
  <si>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</si>
  <si>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</si>
  <si>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</si>
  <si>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</si>
  <si>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</si>
  <si>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</si>
  <si>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</si>
  <si>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</si>
  <si>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</si>
  <si>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</si>
  <si>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</si>
  <si>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</si>
  <si>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</si>
  <si>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</si>
  <si>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</si>
  <si>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</si>
  <si>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</si>
  <si>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</si>
  <si>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</si>
  <si>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</si>
  <si>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</si>
  <si>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</si>
  <si>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</si>
  <si>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</si>
  <si>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</si>
  <si>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</si>
  <si>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</si>
  <si>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</si>
  <si>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</si>
  <si>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</si>
  <si>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</si>
  <si>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</si>
  <si>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</si>
  <si>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</si>
  <si>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</si>
  <si>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</si>
  <si>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</si>
  <si>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</si>
  <si>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</si>
  <si>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</si>
  <si>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</si>
  <si>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</si>
  <si>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</si>
  <si>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</si>
  <si>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</si>
  <si>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</si>
  <si>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</si>
  <si>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</si>
  <si>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</si>
  <si>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</si>
  <si>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</si>
  <si>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</si>
  <si>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</si>
  <si>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</si>
  <si>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</si>
  <si>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</si>
  <si>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</si>
  <si>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</si>
  <si>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</si>
  <si>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</si>
  <si>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</si>
  <si>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</si>
  <si>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</si>
  <si>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</si>
  <si>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</si>
  <si>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</si>
  <si>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</si>
  <si>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</si>
  <si>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</si>
  <si>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</si>
  <si>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</si>
  <si>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</si>
  <si>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</si>
  <si>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</si>
  <si>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</si>
  <si>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</si>
  <si>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</si>
  <si>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</si>
  <si>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</si>
  <si>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</si>
  <si>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</si>
  <si>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</si>
  <si>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</si>
  <si>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</si>
  <si>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</si>
  <si>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</si>
  <si>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</si>
  <si>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</si>
  <si>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</si>
  <si>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</si>
  <si>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</si>
  <si>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</si>
  <si>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</si>
  <si>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</si>
  <si>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</si>
  <si>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</si>
  <si>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</si>
  <si>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</si>
  <si>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</si>
  <si>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</si>
  <si>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</si>
  <si>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</si>
  <si>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</si>
  <si>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</si>
  <si>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</si>
  <si>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</si>
  <si>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</si>
  <si>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</si>
  <si>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</si>
  <si>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</si>
  <si>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</si>
  <si>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</si>
  <si>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</si>
  <si>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</si>
  <si>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</si>
  <si>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</si>
  <si>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</si>
  <si>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</si>
  <si>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</si>
  <si>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</si>
  <si>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</si>
  <si>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</si>
  <si>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</si>
  <si>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</si>
  <si>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</si>
  <si>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</si>
  <si>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</si>
  <si>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</si>
  <si>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</si>
  <si>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</si>
  <si>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</si>
  <si>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</si>
  <si>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</si>
  <si>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</si>
  <si>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</si>
  <si>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</si>
  <si>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</si>
  <si>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</si>
  <si>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</si>
  <si>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</si>
  <si>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</si>
  <si>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</si>
  <si>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</si>
  <si>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</si>
  <si>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</si>
  <si>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</si>
  <si>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</si>
  <si>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</si>
  <si>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</si>
  <si>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</si>
  <si>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</si>
  <si>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</si>
  <si>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</si>
  <si>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</si>
  <si>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</si>
  <si>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</si>
  <si>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</si>
  <si>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</si>
  <si>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</si>
  <si>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</si>
  <si>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</si>
  <si>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</si>
  <si>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</si>
  <si>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</si>
  <si>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</si>
  <si>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</si>
  <si>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</si>
  <si>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</si>
  <si>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</si>
  <si>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</si>
  <si>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</si>
  <si>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</si>
  <si>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</si>
  <si>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</si>
  <si>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</si>
  <si>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</si>
  <si>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</si>
  <si>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</si>
  <si>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</si>
  <si>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</si>
  <si>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</si>
  <si>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</si>
  <si>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</si>
  <si>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</si>
  <si>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</si>
  <si>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</si>
  <si>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</si>
  <si>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</si>
  <si>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</si>
  <si>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</si>
  <si>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</si>
  <si>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</si>
  <si>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</si>
  <si>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</si>
  <si>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</si>
  <si>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</si>
  <si>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</si>
  <si>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</si>
  <si>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</si>
  <si>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</si>
  <si>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</si>
  <si>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</si>
  <si>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</si>
  <si>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</si>
  <si>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</si>
  <si>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</si>
  <si>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</si>
  <si>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</si>
  <si>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</si>
  <si>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</si>
  <si>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</si>
  <si>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</si>
  <si>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</si>
  <si>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</si>
  <si>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</si>
  <si>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</si>
  <si>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</si>
  <si>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</si>
  <si>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</si>
  <si>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</si>
  <si>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</si>
  <si>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</si>
  <si>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</si>
  <si>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</si>
  <si>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</si>
  <si>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</si>
  <si>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</si>
  <si>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</si>
  <si>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</si>
  <si>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</si>
  <si>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</si>
  <si>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</si>
  <si>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</si>
  <si>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</si>
  <si>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</si>
  <si>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</si>
  <si>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</si>
  <si>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</si>
  <si>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</si>
  <si>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</si>
  <si>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</si>
  <si>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</si>
  <si>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</si>
  <si>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</si>
  <si>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</si>
  <si>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</si>
  <si>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</si>
  <si>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</si>
  <si>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</si>
  <si>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</si>
  <si>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</si>
  <si>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</si>
  <si>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</si>
  <si>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</si>
  <si>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</si>
  <si>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</si>
  <si>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</si>
  <si>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</si>
  <si>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</si>
  <si>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</si>
  <si>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</si>
  <si>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</si>
  <si>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</si>
  <si>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</si>
  <si>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</si>
  <si>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</si>
  <si>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</si>
  <si>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</si>
  <si>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</si>
  <si>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</si>
  <si>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</si>
  <si>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</si>
  <si>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</si>
  <si>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</si>
  <si>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</si>
  <si>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</si>
  <si>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</si>
  <si>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</si>
  <si>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</si>
  <si>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</si>
  <si>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</si>
  <si>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</si>
  <si>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</si>
  <si>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</si>
  <si>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</si>
  <si>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</si>
  <si>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</si>
  <si>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</si>
  <si>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</si>
  <si>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</si>
  <si>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</si>
  <si>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</si>
  <si>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</si>
  <si>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</si>
  <si>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</si>
  <si>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</si>
  <si>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</si>
  <si>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</si>
  <si>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</si>
  <si>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</si>
  <si>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</si>
  <si>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</si>
  <si>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</si>
  <si>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</si>
  <si>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</si>
  <si>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</si>
  <si>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</si>
  <si>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</si>
  <si>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</si>
  <si>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</si>
  <si>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</si>
  <si>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</si>
  <si>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</si>
  <si>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</si>
  <si>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</si>
  <si>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</si>
  <si>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</si>
  <si>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</si>
  <si>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</si>
  <si>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</si>
  <si>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</si>
  <si>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</si>
  <si>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</si>
  <si>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</si>
  <si>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</si>
  <si>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</si>
  <si>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</si>
  <si>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</si>
  <si>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</si>
  <si>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</si>
  <si>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</si>
  <si>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</si>
  <si>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</si>
  <si>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</si>
  <si>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</si>
  <si>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</si>
  <si>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</si>
  <si>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</si>
  <si>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</si>
  <si>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</si>
  <si>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</si>
  <si>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</si>
  <si>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</si>
  <si>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</si>
  <si>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</si>
  <si>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</si>
  <si>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</si>
  <si>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</si>
  <si>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</si>
  <si>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</si>
  <si>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</si>
  <si>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</si>
  <si>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</si>
  <si>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</si>
  <si>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</si>
  <si>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</si>
  <si>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</si>
  <si>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</si>
  <si>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</si>
  <si>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</si>
  <si>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</si>
  <si>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</si>
  <si>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</si>
  <si>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</si>
  <si>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</si>
  <si>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</si>
  <si>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</si>
  <si>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</si>
  <si>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</si>
  <si>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</si>
  <si>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</si>
  <si>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</si>
  <si>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</si>
  <si>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</si>
  <si>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</si>
  <si>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</si>
  <si>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</si>
  <si>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</si>
  <si>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</si>
  <si>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</si>
  <si>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</si>
  <si>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</si>
  <si>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</si>
  <si>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</si>
  <si>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</si>
  <si>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</si>
  <si>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</si>
  <si>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</si>
  <si>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</si>
  <si>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</si>
  <si>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</si>
  <si>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</si>
  <si>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</si>
  <si>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</si>
  <si>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</si>
  <si>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</si>
  <si>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</si>
  <si>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</si>
  <si>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</si>
  <si>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</si>
  <si>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</si>
  <si>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</si>
  <si>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</si>
  <si>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</si>
  <si>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</si>
  <si>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</si>
  <si>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</si>
  <si>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</si>
  <si>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</si>
  <si>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</si>
  <si>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</si>
  <si>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</si>
  <si>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</si>
  <si>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</si>
  <si>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</si>
  <si>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</si>
  <si>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</si>
  <si>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</si>
  <si>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</si>
  <si>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</si>
  <si>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</si>
  <si>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</si>
  <si>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</si>
  <si>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</si>
  <si>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</si>
  <si>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</si>
  <si>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</si>
  <si>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</si>
  <si>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</si>
  <si>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</si>
  <si>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</si>
  <si>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</si>
  <si>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</si>
  <si>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</si>
  <si>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</si>
  <si>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</si>
  <si>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</si>
  <si>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</si>
  <si>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</si>
  <si>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</si>
  <si>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</si>
  <si>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</si>
  <si>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</si>
  <si>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</si>
  <si>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</si>
  <si>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</si>
  <si>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</si>
  <si>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</si>
  <si>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</si>
  <si>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</si>
  <si>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</si>
  <si>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</si>
  <si>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</si>
  <si>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</si>
  <si>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</si>
  <si>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</si>
  <si>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</si>
  <si>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</si>
  <si>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</si>
  <si>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</si>
  <si>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</si>
  <si>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</si>
  <si>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</si>
  <si>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</si>
  <si>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</si>
  <si>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</si>
  <si>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</si>
  <si>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</si>
  <si>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</si>
  <si>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</si>
  <si>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</si>
  <si>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</si>
  <si>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</si>
  <si>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</si>
  <si>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</si>
  <si>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</si>
  <si>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</si>
  <si>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</si>
  <si>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</si>
  <si>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</si>
  <si>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</si>
  <si>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</si>
  <si>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</si>
  <si>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</si>
  <si>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</si>
  <si>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</si>
  <si>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</si>
  <si>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</si>
  <si>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</si>
  <si>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</si>
  <si>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</si>
  <si>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</si>
  <si>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</si>
  <si>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</si>
  <si>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</si>
  <si>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</si>
  <si>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</si>
  <si>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</si>
  <si>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</si>
  <si>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</si>
  <si>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</si>
  <si>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</si>
  <si>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</si>
  <si>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</si>
  <si>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</si>
  <si>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</si>
  <si>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</si>
  <si>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</si>
  <si>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</si>
  <si>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</si>
  <si>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</si>
  <si>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</si>
  <si>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</si>
  <si>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</si>
  <si>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</si>
  <si>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</si>
  <si>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</si>
  <si>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</si>
  <si>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</si>
  <si>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</si>
  <si>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</si>
  <si>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</si>
  <si>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</si>
  <si>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</si>
  <si>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</si>
  <si>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</si>
  <si>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</si>
  <si>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</si>
  <si>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</si>
  <si>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</si>
  <si>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</si>
  <si>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</si>
  <si>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</si>
  <si>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</si>
  <si>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</si>
  <si>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</si>
  <si>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</si>
  <si>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</si>
  <si>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</si>
  <si>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</si>
  <si>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</si>
  <si>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</si>
  <si>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</si>
  <si>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</si>
  <si>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</si>
  <si>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</si>
  <si>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</si>
  <si>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</si>
  <si>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</si>
  <si>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</si>
  <si>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</si>
  <si>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</si>
  <si>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</si>
  <si>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</si>
  <si>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</si>
  <si>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</si>
  <si>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</si>
  <si>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</si>
  <si>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</si>
  <si>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</si>
  <si>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</si>
  <si>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</si>
  <si>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</si>
  <si>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</si>
  <si>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</si>
  <si>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</si>
  <si>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</si>
  <si>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</si>
  <si>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</si>
  <si>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</si>
  <si>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</si>
  <si>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</si>
  <si>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</si>
  <si>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</si>
  <si>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</si>
  <si>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</si>
  <si>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</si>
  <si>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</si>
  <si>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</si>
  <si>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</si>
  <si>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</si>
  <si>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</si>
  <si>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</si>
  <si>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</si>
  <si>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</si>
  <si>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</si>
  <si>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</si>
  <si>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</si>
  <si>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</si>
  <si>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</si>
  <si>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</si>
  <si>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</si>
  <si>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</si>
  <si>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</si>
  <si>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</si>
  <si>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</si>
  <si>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</si>
  <si>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</si>
  <si>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</si>
  <si>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</si>
  <si>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</si>
  <si>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</si>
  <si>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</si>
  <si>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</si>
  <si>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</si>
  <si>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</si>
  <si>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</si>
  <si>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</si>
  <si>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</si>
  <si>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</si>
  <si>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</si>
  <si>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</si>
  <si>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</si>
  <si>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</si>
  <si>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</si>
  <si>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</si>
  <si>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</si>
  <si>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</si>
  <si>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</si>
  <si>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</si>
  <si>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</si>
  <si>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</si>
  <si>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</si>
  <si>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</si>
  <si>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</si>
  <si>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</si>
  <si>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</si>
  <si>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</si>
  <si>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</si>
  <si>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</si>
  <si>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</si>
  <si>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</si>
  <si>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</si>
  <si>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</si>
  <si>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</si>
  <si>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</si>
  <si>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</si>
  <si>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</si>
  <si>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</si>
  <si>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</si>
  <si>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</si>
  <si>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</si>
  <si>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</si>
  <si>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</si>
  <si>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</si>
  <si>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</si>
  <si>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</si>
  <si>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</si>
  <si>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</si>
  <si>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</si>
  <si>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</si>
  <si>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</si>
  <si>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</si>
  <si>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</si>
  <si>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</si>
  <si>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</si>
  <si>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</si>
  <si>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</si>
  <si>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</si>
  <si>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</si>
  <si>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</si>
  <si>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</si>
  <si>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</si>
  <si>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</si>
  <si>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</si>
  <si>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</si>
  <si>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</si>
  <si>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</si>
  <si>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</si>
  <si>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</si>
  <si>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</si>
  <si>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</si>
  <si>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</si>
  <si>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</si>
  <si>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</si>
  <si>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</si>
  <si>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</si>
  <si>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</si>
  <si>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</si>
  <si>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</si>
  <si>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</si>
  <si>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</si>
  <si>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</si>
  <si>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</si>
  <si>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</si>
  <si>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</si>
  <si>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</si>
  <si>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</si>
  <si>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</si>
  <si>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</si>
  <si>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</si>
  <si>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</si>
  <si>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</si>
  <si>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</si>
  <si>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</si>
  <si>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</si>
  <si>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</si>
  <si>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</si>
  <si>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</si>
  <si>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</si>
  <si>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</si>
  <si>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</si>
  <si>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</si>
  <si>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</si>
  <si>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</si>
  <si>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</si>
  <si>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</si>
  <si>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</si>
  <si>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</si>
  <si>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</si>
  <si>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</si>
  <si>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</si>
  <si>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</si>
  <si>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</si>
  <si>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</si>
  <si>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</si>
  <si>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</si>
  <si>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</si>
  <si>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</si>
  <si>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</si>
  <si>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</si>
  <si>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</si>
  <si>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</si>
  <si>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</si>
  <si>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</si>
  <si>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</si>
  <si>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</si>
  <si>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</si>
  <si>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</si>
  <si>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</si>
  <si>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</si>
  <si>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</si>
  <si>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</si>
  <si>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</si>
  <si>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</si>
  <si>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</si>
  <si>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</si>
  <si>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</si>
  <si>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</si>
  <si>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</si>
  <si>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</si>
  <si>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</si>
  <si>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</si>
  <si>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</si>
  <si>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</si>
  <si>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</si>
  <si>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</si>
  <si>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</si>
  <si>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</si>
  <si>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</si>
  <si>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</si>
  <si>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</si>
  <si>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</si>
  <si>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</si>
  <si>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</si>
  <si>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</si>
  <si>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</si>
  <si>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</si>
  <si>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</si>
  <si>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</si>
  <si>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</si>
  <si>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</si>
  <si>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</si>
  <si>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</si>
  <si>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</si>
  <si>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</si>
  <si>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</si>
  <si>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</si>
  <si>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</si>
  <si>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</si>
  <si>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</si>
  <si>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</si>
  <si>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</si>
  <si>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</si>
  <si>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</si>
  <si>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</si>
  <si>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</si>
  <si>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</si>
  <si>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</si>
  <si>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</si>
  <si>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</si>
  <si>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</si>
  <si>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</si>
  <si>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</si>
  <si>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</si>
  <si>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</si>
  <si>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</si>
  <si>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</si>
  <si>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</si>
  <si>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</si>
  <si>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</si>
  <si>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</si>
  <si>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</si>
  <si>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</si>
  <si>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</si>
  <si>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</si>
  <si>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</si>
  <si>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</si>
  <si>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</si>
  <si>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</si>
  <si>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</si>
  <si>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</si>
  <si>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</si>
  <si>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</si>
  <si>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</si>
  <si>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</si>
  <si>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</si>
  <si>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</si>
  <si>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</si>
  <si>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</si>
  <si>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</si>
  <si>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</si>
  <si>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</si>
  <si>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</si>
  <si>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</si>
  <si>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</si>
  <si>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</si>
  <si>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</si>
  <si>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</si>
  <si>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</si>
  <si>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</si>
  <si>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</si>
  <si>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</si>
  <si>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</si>
  <si>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</si>
  <si>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</si>
  <si>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</si>
  <si>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</si>
  <si>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</si>
  <si>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</si>
  <si>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</si>
  <si>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</si>
  <si>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</si>
  <si>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</si>
  <si>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</si>
  <si>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</si>
  <si>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</si>
  <si>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</si>
  <si>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</si>
  <si>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</si>
  <si>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</si>
  <si>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</si>
  <si>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</si>
  <si>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</si>
  <si>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</si>
  <si>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</si>
  <si>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</si>
  <si>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</si>
  <si>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</si>
  <si>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</si>
  <si>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</si>
  <si>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</si>
  <si>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</si>
  <si>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</si>
  <si>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</si>
  <si>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</si>
  <si>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</si>
  <si>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</si>
  <si>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</si>
  <si>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</si>
  <si>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</si>
  <si>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</si>
  <si>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</si>
  <si>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</si>
  <si>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</si>
  <si>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</si>
  <si>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</si>
  <si>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</si>
  <si>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</si>
  <si>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</si>
  <si>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</si>
  <si>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</si>
  <si>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</si>
  <si>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</si>
  <si>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</si>
  <si>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</si>
  <si>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</si>
  <si>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</si>
  <si>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</si>
  <si>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</si>
  <si>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</si>
  <si>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</si>
  <si>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</si>
  <si>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</si>
  <si>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</si>
  <si>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</si>
  <si>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</si>
  <si>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</si>
  <si>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</si>
  <si>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</si>
  <si>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</si>
  <si>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</si>
  <si>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</si>
  <si>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</si>
  <si>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</si>
  <si>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</si>
  <si>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</si>
  <si>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</si>
  <si>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</si>
  <si>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</si>
  <si>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</si>
  <si>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</si>
  <si>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</si>
  <si>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</si>
  <si>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</si>
  <si>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</si>
  <si>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</si>
  <si>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</si>
  <si>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</si>
  <si>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</si>
  <si>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</si>
  <si>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</si>
  <si>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</si>
  <si>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</si>
  <si>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</si>
  <si>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</si>
  <si>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</si>
  <si>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</si>
  <si>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</si>
  <si>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</si>
  <si>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</si>
  <si>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</si>
  <si>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</si>
  <si>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</si>
  <si>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</si>
  <si>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</si>
  <si>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</si>
  <si>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</si>
  <si>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</si>
  <si>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</si>
  <si>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</si>
  <si>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</si>
  <si>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</si>
  <si>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</si>
  <si>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</si>
  <si>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</si>
  <si>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</si>
  <si>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</si>
  <si>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</si>
  <si>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</si>
  <si>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</si>
  <si>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</si>
  <si>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</si>
  <si>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</si>
  <si>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</si>
  <si>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</si>
  <si>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</si>
  <si>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</si>
  <si>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</si>
  <si>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</si>
  <si>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</si>
  <si>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</si>
  <si>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</si>
  <si>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</si>
  <si>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</si>
  <si>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</si>
  <si>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</si>
  <si>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</si>
  <si>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</si>
  <si>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</si>
  <si>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</si>
  <si>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</si>
  <si>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</si>
  <si>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</si>
  <si>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</si>
  <si>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</si>
  <si>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</si>
  <si>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</si>
  <si>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</si>
  <si>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</si>
  <si>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</si>
  <si>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</si>
  <si>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</si>
  <si>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</si>
  <si>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</si>
  <si>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</si>
  <si>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</si>
  <si>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</si>
  <si>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</si>
  <si>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</si>
  <si>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</si>
  <si>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</si>
  <si>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</si>
  <si>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</si>
  <si>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</si>
  <si>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</si>
  <si>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</si>
  <si>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</si>
  <si>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</si>
  <si>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</si>
  <si>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</si>
  <si>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</si>
  <si>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</si>
  <si>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</si>
  <si>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</si>
  <si>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</si>
  <si>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</si>
  <si>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</si>
  <si>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</si>
  <si>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</si>
  <si>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</si>
  <si>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</si>
  <si>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</si>
  <si>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</si>
  <si>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</si>
  <si>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</si>
  <si>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</si>
  <si>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</si>
  <si>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</si>
  <si>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</si>
  <si>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</si>
  <si>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</si>
  <si>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</si>
  <si>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</si>
  <si>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</si>
  <si>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</si>
  <si>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</si>
  <si>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</si>
  <si>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</si>
  <si>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</si>
  <si>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</si>
  <si>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</si>
  <si>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</si>
  <si>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</si>
  <si>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</si>
  <si>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</si>
  <si>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</si>
  <si>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</si>
  <si>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</si>
  <si>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</si>
  <si>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</si>
  <si>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</si>
  <si>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</si>
  <si>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</si>
  <si>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</si>
  <si>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</si>
  <si>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</si>
  <si>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</si>
  <si>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</si>
  <si>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</si>
  <si>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</si>
  <si>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</si>
  <si>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</si>
  <si>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</si>
  <si>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</si>
  <si>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</si>
  <si>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</si>
  <si>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</si>
  <si>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</si>
  <si>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</si>
  <si>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</si>
  <si>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</si>
  <si>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</si>
  <si>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</si>
  <si>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</si>
  <si>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</si>
  <si>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</si>
  <si>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</si>
  <si>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</si>
  <si>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</si>
  <si>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</si>
  <si>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</si>
  <si>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</si>
  <si>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</si>
  <si>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</si>
  <si>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</si>
  <si>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</si>
  <si>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</si>
  <si>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</si>
  <si>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</si>
  <si>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</si>
  <si>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</si>
  <si>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</si>
  <si>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</si>
  <si>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</si>
  <si>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</si>
  <si>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</si>
  <si>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</si>
  <si>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</si>
  <si>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</si>
  <si>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</si>
  <si>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</si>
  <si>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</si>
  <si>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</si>
  <si>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</si>
  <si>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</si>
  <si>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</si>
  <si>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</si>
  <si>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</si>
  <si>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</si>
  <si>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</si>
  <si>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</si>
  <si>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</si>
  <si>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</si>
  <si>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</si>
  <si>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</si>
  <si>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</si>
  <si>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</si>
  <si>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</si>
  <si>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</si>
  <si>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</si>
  <si>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</si>
  <si>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</si>
  <si>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</si>
  <si>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</si>
  <si>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</si>
  <si>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</si>
  <si>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</si>
  <si>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</si>
  <si>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</si>
  <si>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</si>
  <si>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</si>
  <si>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</si>
  <si>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</si>
  <si>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</si>
  <si>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</si>
  <si>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</si>
  <si>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</si>
  <si>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</si>
  <si>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</si>
  <si>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</si>
  <si>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</si>
  <si>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</si>
  <si>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</si>
  <si>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</si>
  <si>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</si>
  <si>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</si>
  <si>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</si>
  <si>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</si>
  <si>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</si>
  <si>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</si>
  <si>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</si>
  <si>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</si>
  <si>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</si>
  <si>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</si>
  <si>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</si>
  <si>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</si>
  <si>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</si>
  <si>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</si>
  <si>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</si>
  <si>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</si>
  <si>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</si>
  <si>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</si>
  <si>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</si>
  <si>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</si>
  <si>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</si>
  <si>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</si>
  <si>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</si>
  <si>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</si>
  <si>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</si>
  <si>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</si>
  <si>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</si>
  <si>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</si>
  <si>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</si>
  <si>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</si>
  <si>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</si>
  <si>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</si>
  <si>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</si>
  <si>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</si>
  <si>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</si>
  <si>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</si>
  <si>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</si>
  <si>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</si>
  <si>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</si>
  <si>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</si>
  <si>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</si>
  <si>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</si>
  <si>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</si>
  <si>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</si>
  <si>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</si>
  <si>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</si>
  <si>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</si>
  <si>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</si>
  <si>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</si>
  <si>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</si>
  <si>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</si>
  <si>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</si>
  <si>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</si>
  <si>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</si>
  <si>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</si>
  <si>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</si>
  <si>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</si>
  <si>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</si>
  <si>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</si>
  <si>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</si>
  <si>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</si>
  <si>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</si>
  <si>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</si>
  <si>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</si>
  <si>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</si>
  <si>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</si>
  <si>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</si>
  <si>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</si>
  <si>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</si>
  <si>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</si>
  <si>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</si>
  <si>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</si>
  <si>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</si>
  <si>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</si>
  <si>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</si>
  <si>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</si>
  <si>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</si>
  <si>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</si>
  <si>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</si>
  <si>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</si>
  <si>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</si>
  <si>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</si>
  <si>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</si>
  <si>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</si>
  <si>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</si>
  <si>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</si>
  <si>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</si>
  <si>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</si>
  <si>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</si>
  <si>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</si>
  <si>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</si>
  <si>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</si>
  <si>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</si>
  <si>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</si>
  <si>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</si>
  <si>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</si>
  <si>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</si>
  <si>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</si>
  <si>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</si>
  <si>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</si>
  <si>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</si>
  <si>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</si>
  <si>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</si>
  <si>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</si>
  <si>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</si>
  <si>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</si>
  <si>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</si>
  <si>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</si>
  <si>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</si>
  <si>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</si>
  <si>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</si>
  <si>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</si>
  <si>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</si>
  <si>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</si>
  <si>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</si>
  <si>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</si>
  <si>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</si>
  <si>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</si>
  <si>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</si>
  <si>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</si>
  <si>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</si>
  <si>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</si>
  <si>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</si>
  <si>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</si>
  <si>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</si>
  <si>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</si>
  <si>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</si>
  <si>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</si>
  <si>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</si>
  <si>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</si>
  <si>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</si>
  <si>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</si>
  <si>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</si>
  <si>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</si>
  <si>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</si>
  <si>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</si>
  <si>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</si>
  <si>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</si>
  <si>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</si>
  <si>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</si>
  <si>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</si>
  <si>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</si>
  <si>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</si>
  <si>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</si>
  <si>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</si>
  <si>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</si>
  <si>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</si>
  <si>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</si>
  <si>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</si>
  <si>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</si>
  <si>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</si>
  <si>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</si>
  <si>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</si>
  <si>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</si>
  <si>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</si>
  <si>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</si>
  <si>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</si>
  <si>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</si>
  <si>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</si>
  <si>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</si>
  <si>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</si>
  <si>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</si>
  <si>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</si>
  <si>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</si>
  <si>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</si>
  <si>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</si>
  <si>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</si>
  <si>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</si>
  <si>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</si>
  <si>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</si>
  <si>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</si>
  <si>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</si>
  <si>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</si>
  <si>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</si>
  <si>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</si>
  <si>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</si>
  <si>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</si>
  <si>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</si>
  <si>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</si>
  <si>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</si>
  <si>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</si>
  <si>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</si>
  <si>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</si>
  <si>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</si>
  <si>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</si>
  <si>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</si>
  <si>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</si>
  <si>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</si>
  <si>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</si>
  <si>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</si>
  <si>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</si>
  <si>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</si>
  <si>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</si>
  <si>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</si>
  <si>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</si>
  <si>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</si>
  <si>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</si>
  <si>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</si>
  <si>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</si>
  <si>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</si>
  <si>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</si>
  <si>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</si>
  <si>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</si>
  <si>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</si>
  <si>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</si>
  <si>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</si>
  <si>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</si>
  <si>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</si>
  <si>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</si>
  <si>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</si>
  <si>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</si>
  <si>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</si>
  <si>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</si>
  <si>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</si>
  <si>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</si>
  <si>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</si>
  <si>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</si>
  <si>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</si>
  <si>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</si>
  <si>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</si>
  <si>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</si>
  <si>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</si>
  <si>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</si>
  <si>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</si>
  <si>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</si>
  <si>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</si>
  <si>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</si>
  <si>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</si>
  <si>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</si>
  <si>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</si>
  <si>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</si>
  <si>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</si>
  <si>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</si>
  <si>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</si>
  <si>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</si>
  <si>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</si>
  <si>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</si>
  <si>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</si>
  <si>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</si>
  <si>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</si>
  <si>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</si>
  <si>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</si>
  <si>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</si>
  <si>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</si>
  <si>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</si>
  <si>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</si>
  <si>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</si>
  <si>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</si>
  <si>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</si>
  <si>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</si>
  <si>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</si>
  <si>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</si>
  <si>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</si>
  <si>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</si>
  <si>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</si>
  <si>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</si>
  <si>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</si>
  <si>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</si>
  <si>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</si>
  <si>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</si>
  <si>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</si>
  <si>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</si>
  <si>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</si>
  <si>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</si>
  <si>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</si>
  <si>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</si>
  <si>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</si>
  <si>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</si>
  <si>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</si>
  <si>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</si>
  <si>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</si>
  <si>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</si>
  <si>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</si>
  <si>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</si>
  <si>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</si>
  <si>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</si>
  <si>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</si>
  <si>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</si>
  <si>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</si>
  <si>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</si>
  <si>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</si>
  <si>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</si>
  <si>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</si>
  <si>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</si>
  <si>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</si>
  <si>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</si>
  <si>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</si>
  <si>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</si>
  <si>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</si>
  <si>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</si>
  <si>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</si>
  <si>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</si>
  <si>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</si>
  <si>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</si>
  <si>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</si>
  <si>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</si>
  <si>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</si>
  <si>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</si>
  <si>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</si>
  <si>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</si>
  <si>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</si>
  <si>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</si>
  <si>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</si>
  <si>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</si>
  <si>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</si>
  <si>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</si>
  <si>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</si>
  <si>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</si>
  <si>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</si>
  <si>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</si>
  <si>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</si>
  <si>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</si>
  <si>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</si>
  <si>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</si>
  <si>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</si>
  <si>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</si>
  <si>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</si>
  <si>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</si>
  <si>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</si>
  <si>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</si>
  <si>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</si>
  <si>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</si>
  <si>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</si>
  <si>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</si>
  <si>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</si>
  <si>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</si>
  <si>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</si>
  <si>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</si>
  <si>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</si>
  <si>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</si>
  <si>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</si>
  <si>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</si>
  <si>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</si>
  <si>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</si>
  <si>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</si>
  <si>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</si>
  <si>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</si>
  <si>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</si>
  <si>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</si>
  <si>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</si>
  <si>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</si>
  <si>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</si>
  <si>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</si>
  <si>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</si>
  <si>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</si>
  <si>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</si>
  <si>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</si>
  <si>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</si>
  <si>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</si>
  <si>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</si>
  <si>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</si>
  <si>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</si>
  <si>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</si>
  <si>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</si>
  <si>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</si>
  <si>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</si>
  <si>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</si>
  <si>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</si>
  <si>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</si>
  <si>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</si>
  <si>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</si>
  <si>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</si>
  <si>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</si>
  <si>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</si>
  <si>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</si>
  <si>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</si>
  <si>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</si>
  <si>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</si>
  <si>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</si>
  <si>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</si>
  <si>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</si>
  <si>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</si>
  <si>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</si>
  <si>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</si>
  <si>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</si>
  <si>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</si>
  <si>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</si>
  <si>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</si>
  <si>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</si>
  <si>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</si>
  <si>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</si>
  <si>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</si>
  <si>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</si>
  <si>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</si>
  <si>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</si>
  <si>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</si>
  <si>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</si>
  <si>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</si>
  <si>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</si>
  <si>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</si>
  <si>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</si>
  <si>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</si>
  <si>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</si>
  <si>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</si>
  <si>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</si>
  <si>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</si>
  <si>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</si>
  <si>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</si>
  <si>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</si>
  <si>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</si>
  <si>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</si>
  <si>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</si>
  <si>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</si>
  <si>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</si>
  <si>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</si>
  <si>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</si>
  <si>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</si>
  <si>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</si>
  <si>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</si>
  <si>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</si>
  <si>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</si>
  <si>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</si>
  <si>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</si>
  <si>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</si>
  <si>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</si>
  <si>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</si>
  <si>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</si>
  <si>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</si>
  <si>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</si>
  <si>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</si>
  <si>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</si>
  <si>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</si>
  <si>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</si>
  <si>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</si>
  <si>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</si>
  <si>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</si>
  <si>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</si>
  <si>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</si>
  <si>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</si>
  <si>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</si>
  <si>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</si>
  <si>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</si>
  <si>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</si>
  <si>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</si>
  <si>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</si>
  <si>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</si>
  <si>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</si>
  <si>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</si>
  <si>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</si>
  <si>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</si>
  <si>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</si>
  <si>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</si>
  <si>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</si>
  <si>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</si>
  <si>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</si>
  <si>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</si>
  <si>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</si>
  <si>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</si>
  <si>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</si>
  <si>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</si>
  <si>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</si>
  <si>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</si>
  <si>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</si>
  <si>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</si>
  <si>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</si>
  <si>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</si>
  <si>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</si>
  <si>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</si>
  <si>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</si>
  <si>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</si>
  <si>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</si>
  <si>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</si>
  <si>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</si>
  <si>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</si>
  <si>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</si>
  <si>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</si>
  <si>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</si>
  <si>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</si>
  <si>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</si>
  <si>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</si>
  <si>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</si>
  <si>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</si>
  <si>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</si>
  <si>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</si>
  <si>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</si>
  <si>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</si>
  <si>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</si>
  <si>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</si>
  <si>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</si>
  <si>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</si>
  <si>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</si>
  <si>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</si>
  <si>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</si>
  <si>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</si>
  <si>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</si>
  <si>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</si>
  <si>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</si>
  <si>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</si>
  <si>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</si>
  <si>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</si>
  <si>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</si>
  <si>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</si>
  <si>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</si>
  <si>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</si>
  <si>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</si>
  <si>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</si>
  <si>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</si>
  <si>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</si>
  <si>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</si>
  <si>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</si>
  <si>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</si>
  <si>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</si>
  <si>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</si>
  <si>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</si>
  <si>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</si>
  <si>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</si>
  <si>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</si>
  <si>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</si>
  <si>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</si>
  <si>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</si>
  <si>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</si>
  <si>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</si>
  <si>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</si>
  <si>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</si>
  <si>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</si>
  <si>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</si>
  <si>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</si>
  <si>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</si>
  <si>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</si>
  <si>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</si>
  <si>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</si>
  <si>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</si>
  <si>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</si>
  <si>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</si>
  <si>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</si>
  <si>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</si>
  <si>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</si>
  <si>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</si>
  <si>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</si>
  <si>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</si>
  <si>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</si>
  <si>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</si>
  <si>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</si>
  <si>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</si>
  <si>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</si>
  <si>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</si>
  <si>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</si>
  <si>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</si>
  <si>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</si>
  <si>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</si>
  <si>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</si>
  <si>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</si>
  <si>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</si>
  <si>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</si>
  <si>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</si>
  <si>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</si>
  <si>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</si>
  <si>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</si>
  <si>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</si>
  <si>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</si>
  <si>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</si>
  <si>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</si>
  <si>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</si>
  <si>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</si>
  <si>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</si>
  <si>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</si>
  <si>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</si>
  <si>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</si>
  <si>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</si>
  <si>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</si>
  <si>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</si>
  <si>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</si>
  <si>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</si>
  <si>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</si>
  <si>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</si>
  <si>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</si>
  <si>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</si>
  <si>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</si>
  <si>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</si>
  <si>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</si>
  <si>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</si>
  <si>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</si>
  <si>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</si>
  <si>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</si>
  <si>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</si>
  <si>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</si>
  <si>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</si>
  <si>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</si>
  <si>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</si>
  <si>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</si>
  <si>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</si>
  <si>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</si>
  <si>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</si>
  <si>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</si>
  <si>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</si>
  <si>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</si>
  <si>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</si>
  <si>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</si>
  <si>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</si>
  <si>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</si>
  <si>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</si>
  <si>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</si>
  <si>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</si>
  <si>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</si>
  <si>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</si>
  <si>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</si>
  <si>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</si>
  <si>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</si>
  <si>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</si>
  <si>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</si>
  <si>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</si>
  <si>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</si>
  <si>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</si>
  <si>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</si>
  <si>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</si>
  <si>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</si>
  <si>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</si>
  <si>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</si>
  <si>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</si>
  <si>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</si>
  <si>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</si>
  <si>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</si>
  <si>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</si>
  <si>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</si>
  <si>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</si>
  <si>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</si>
  <si>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</si>
  <si>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</si>
  <si>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</si>
  <si>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</si>
  <si>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</si>
  <si>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</si>
  <si>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</si>
  <si>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</si>
  <si>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</si>
  <si>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</si>
  <si>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</si>
  <si>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</si>
  <si>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</si>
  <si>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</si>
  <si>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</si>
  <si>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</si>
  <si>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</si>
  <si>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</si>
  <si>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</si>
  <si>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</si>
  <si>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</si>
  <si>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</si>
  <si>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</si>
  <si>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</si>
  <si>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</si>
  <si>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</si>
  <si>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</si>
  <si>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</si>
  <si>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</si>
  <si>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</si>
  <si>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</si>
  <si>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</si>
  <si>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</si>
  <si>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</si>
  <si>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</si>
  <si>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</si>
  <si>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</si>
  <si>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</si>
  <si>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</si>
  <si>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</si>
  <si>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</si>
  <si>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</si>
  <si>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</si>
  <si>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</si>
  <si>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</si>
  <si>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</si>
  <si>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</si>
  <si>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</si>
  <si>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</si>
  <si>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</si>
  <si>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</si>
  <si>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</si>
  <si>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</si>
  <si>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</si>
  <si>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</si>
  <si>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</si>
  <si>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</si>
  <si>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</si>
  <si>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</si>
  <si>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</si>
  <si>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</si>
  <si>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</si>
  <si>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</si>
  <si>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</si>
  <si>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</si>
  <si>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</si>
  <si>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</si>
  <si>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</si>
  <si>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</si>
  <si>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</si>
  <si>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</si>
  <si>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</si>
  <si>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</si>
  <si>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</si>
  <si>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</si>
  <si>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</si>
  <si>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</si>
  <si>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</si>
  <si>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</si>
  <si>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</si>
  <si>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</si>
  <si>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</si>
  <si>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</si>
  <si>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</si>
  <si>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</si>
  <si>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</si>
  <si>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</si>
  <si>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</si>
  <si>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</si>
  <si>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</si>
  <si>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</si>
  <si>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</si>
  <si>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</si>
  <si>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</si>
  <si>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</si>
  <si>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</si>
  <si>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</si>
  <si>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</si>
  <si>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</si>
  <si>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</si>
  <si>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</si>
  <si>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</si>
  <si>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</si>
  <si>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</si>
  <si>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</si>
  <si>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</si>
  <si>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</si>
  <si>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</si>
  <si>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</si>
  <si>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</si>
  <si>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</si>
  <si>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</si>
  <si>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</si>
  <si>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</si>
  <si>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</si>
  <si>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</si>
  <si>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</si>
  <si>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</si>
  <si>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</si>
  <si>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</si>
  <si>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</si>
  <si>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</si>
  <si>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</si>
  <si>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</si>
  <si>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</si>
  <si>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</si>
  <si>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</si>
  <si>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</si>
  <si>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</si>
  <si>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</si>
  <si>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</si>
  <si>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</si>
  <si>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</si>
  <si>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</si>
  <si>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</si>
  <si>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</si>
  <si>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</si>
  <si>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</si>
  <si>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</si>
  <si>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</si>
  <si>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</si>
  <si>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</si>
  <si>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</si>
  <si>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</si>
  <si>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</si>
  <si>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</si>
  <si>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</si>
  <si>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</si>
  <si>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</si>
  <si>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</si>
  <si>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</si>
  <si>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</si>
  <si>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</si>
  <si>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</si>
  <si>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</si>
  <si>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</si>
  <si>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</si>
  <si>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</si>
  <si>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</si>
  <si>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</si>
  <si>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</si>
  <si>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</si>
  <si>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</si>
  <si>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</si>
  <si>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</si>
  <si>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</si>
  <si>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</si>
  <si>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</si>
  <si>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</si>
  <si>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</si>
  <si>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</si>
  <si>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</si>
  <si>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</si>
  <si>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</si>
  <si>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</si>
  <si>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</si>
  <si>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</si>
  <si>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</si>
  <si>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</si>
  <si>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</si>
  <si>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</si>
  <si>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</si>
  <si>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</si>
  <si>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</si>
  <si>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</si>
  <si>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</si>
  <si>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</si>
  <si>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</si>
  <si>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</si>
  <si>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</si>
  <si>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</si>
  <si>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</si>
  <si>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</si>
  <si>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</si>
  <si>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</si>
  <si>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</si>
  <si>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</si>
  <si>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</si>
  <si>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</si>
  <si>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</si>
  <si>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</si>
  <si>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</si>
  <si>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</si>
  <si>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</si>
  <si>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</si>
  <si>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</si>
  <si>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</si>
  <si>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</si>
  <si>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</si>
  <si>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</si>
  <si>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</si>
  <si>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</si>
  <si>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</si>
  <si>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</si>
  <si>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</si>
  <si>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</si>
  <si>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</si>
  <si>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</si>
  <si>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</si>
  <si>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</si>
  <si>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</si>
  <si>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</si>
  <si>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</si>
  <si>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</si>
  <si>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</si>
  <si>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</si>
  <si>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</si>
  <si>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</si>
  <si>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</si>
  <si>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</si>
  <si>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</si>
  <si>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</si>
  <si>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</si>
  <si>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</si>
  <si>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</si>
  <si>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</si>
  <si>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</si>
  <si>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</si>
  <si>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</si>
  <si>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</si>
  <si>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</si>
  <si>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</si>
  <si>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</si>
  <si>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</si>
  <si>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</si>
  <si>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</si>
  <si>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</si>
  <si>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</si>
  <si>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</si>
  <si>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</si>
  <si>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</si>
  <si>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</si>
  <si>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</si>
  <si>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</si>
  <si>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</si>
  <si>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</si>
  <si>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</si>
  <si>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</si>
  <si>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</si>
  <si>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</si>
  <si>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</si>
  <si>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</si>
  <si>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</si>
  <si>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</si>
  <si>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</si>
  <si>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</si>
  <si>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</si>
  <si>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</si>
  <si>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</si>
  <si>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</si>
  <si>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</si>
  <si>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</si>
  <si>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</si>
  <si>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</si>
  <si>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</si>
  <si>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</si>
  <si>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</si>
  <si>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</si>
  <si>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</si>
  <si>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</si>
  <si>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</si>
  <si>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</si>
  <si>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</si>
  <si>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</si>
  <si>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</si>
  <si>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</si>
  <si>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</si>
  <si>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</si>
  <si>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</si>
  <si>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</si>
  <si>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</si>
  <si>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</si>
  <si>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</si>
  <si>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</si>
  <si>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</si>
  <si>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</si>
  <si>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</si>
  <si>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</si>
  <si>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</si>
  <si>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</si>
  <si>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</si>
  <si>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</si>
  <si>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</si>
  <si>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</si>
  <si>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</si>
  <si>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</si>
  <si>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</si>
  <si>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</si>
  <si>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</si>
  <si>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</si>
  <si>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</si>
  <si>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</si>
  <si>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</si>
  <si>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</si>
  <si>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</si>
  <si>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</si>
  <si>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</si>
  <si>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</si>
  <si>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</si>
  <si>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</si>
  <si>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</si>
  <si>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</si>
  <si>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</si>
  <si>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</si>
  <si>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</si>
  <si>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</si>
  <si>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</si>
  <si>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</si>
  <si>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</si>
  <si>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</si>
  <si>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</si>
  <si>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</si>
  <si>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</si>
  <si>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</si>
  <si>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</si>
  <si>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</si>
  <si>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</si>
  <si>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</si>
  <si>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</si>
  <si>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</si>
  <si>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</si>
  <si>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</si>
  <si>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</si>
  <si>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</si>
  <si>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</si>
  <si>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</si>
  <si>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</si>
  <si>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</si>
  <si>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</si>
  <si>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</si>
  <si>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</si>
  <si>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</si>
  <si>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</si>
  <si>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</si>
  <si>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</si>
  <si>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</si>
  <si>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</si>
  <si>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</si>
  <si>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</si>
  <si>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</si>
  <si>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</si>
  <si>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</si>
  <si>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</si>
  <si>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</si>
  <si>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</si>
  <si>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</si>
  <si>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</si>
  <si>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</si>
  <si>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</si>
  <si>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</si>
  <si>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</si>
  <si>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</si>
  <si>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</si>
  <si>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</si>
  <si>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</si>
  <si>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</si>
  <si>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</si>
  <si>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</si>
  <si>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</si>
  <si>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</si>
  <si>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</si>
  <si>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</si>
  <si>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</si>
  <si>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</si>
  <si>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</si>
  <si>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</si>
  <si>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</si>
  <si>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</si>
  <si>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</si>
  <si>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</si>
  <si>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</si>
  <si>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</si>
  <si>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</si>
  <si>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</si>
  <si>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</si>
  <si>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</si>
  <si>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</si>
  <si>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</si>
  <si>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</si>
  <si>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</si>
  <si>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</si>
  <si>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</si>
  <si>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</si>
  <si>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</si>
  <si>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</si>
  <si>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</si>
  <si>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</si>
  <si>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</si>
  <si>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</si>
  <si>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</si>
  <si>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</si>
  <si>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</si>
  <si>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</si>
  <si>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</si>
  <si>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</si>
  <si>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</si>
  <si>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</si>
  <si>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</si>
  <si>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</si>
  <si>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</si>
  <si>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</si>
  <si>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</si>
  <si>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</si>
  <si>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</si>
  <si>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</si>
  <si>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</si>
  <si>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</si>
  <si>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</si>
  <si>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</si>
  <si>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</si>
  <si>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</si>
  <si>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</si>
  <si>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</si>
  <si>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</si>
  <si>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</si>
  <si>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</si>
  <si>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</si>
  <si>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</si>
  <si>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</si>
  <si>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</si>
  <si>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</si>
  <si>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</si>
  <si>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</si>
  <si>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</si>
  <si>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</si>
  <si>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</si>
  <si>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</si>
  <si>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</si>
  <si>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</si>
  <si>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</si>
  <si>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</si>
  <si>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</si>
  <si>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</si>
  <si>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</si>
  <si>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</si>
  <si>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</si>
  <si>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</si>
  <si>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</si>
  <si>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</si>
  <si>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</si>
  <si>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</si>
  <si>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</si>
  <si>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</si>
  <si>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</si>
  <si>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</si>
  <si>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</si>
  <si>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</si>
  <si>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</si>
  <si>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</si>
  <si>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</si>
  <si>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</si>
  <si>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</si>
  <si>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</si>
  <si>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</si>
  <si>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</si>
  <si>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</si>
  <si>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</si>
  <si>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</si>
  <si>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</si>
  <si>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</si>
  <si>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</si>
  <si>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</si>
  <si>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</si>
  <si>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</si>
  <si>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</si>
  <si>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</si>
  <si>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</si>
  <si>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</si>
  <si>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</si>
  <si>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</si>
  <si>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</si>
  <si>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</si>
  <si>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</si>
  <si>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</si>
  <si>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</si>
  <si>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</si>
  <si>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</si>
  <si>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</si>
  <si>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</si>
  <si>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</si>
  <si>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</si>
  <si>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</si>
  <si>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</si>
  <si>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</si>
  <si>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</si>
  <si>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</si>
  <si>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</si>
  <si>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</si>
  <si>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</si>
  <si>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</si>
  <si>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</si>
  <si>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</si>
  <si>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</si>
  <si>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</si>
  <si>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</si>
  <si>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</si>
  <si>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</si>
  <si>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</si>
  <si>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</si>
  <si>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</si>
  <si>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</si>
  <si>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</si>
  <si>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</si>
  <si>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</si>
  <si>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</si>
  <si>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</si>
  <si>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</si>
  <si>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</si>
  <si>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</si>
  <si>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</si>
  <si>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</si>
  <si>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</si>
  <si>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</si>
  <si>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</si>
  <si>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</si>
  <si>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</si>
  <si>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</si>
  <si>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</si>
  <si>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</si>
  <si>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</si>
  <si>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</si>
  <si>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</si>
  <si>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</si>
  <si>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</si>
  <si>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</si>
  <si>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</si>
  <si>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</si>
  <si>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</si>
  <si>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</si>
  <si>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</si>
  <si>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</si>
  <si>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</si>
  <si>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</si>
  <si>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</si>
  <si>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</si>
  <si>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</si>
  <si>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</si>
  <si>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</si>
  <si>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</si>
  <si>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</si>
  <si>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</si>
  <si>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</si>
  <si>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</si>
  <si>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</si>
  <si>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</si>
  <si>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</si>
  <si>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</si>
  <si>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</si>
  <si>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</si>
  <si>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</si>
  <si>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</si>
  <si>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</si>
  <si>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</si>
  <si>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</si>
  <si>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</si>
  <si>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</si>
  <si>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</si>
  <si>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</si>
  <si>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</si>
  <si>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</si>
  <si>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</si>
  <si>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</si>
  <si>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</si>
  <si>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</si>
  <si>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</si>
  <si>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</si>
  <si>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</si>
  <si>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</si>
  <si>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</si>
  <si>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</si>
  <si>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</si>
  <si>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</si>
  <si>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</si>
  <si>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</si>
  <si>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</si>
  <si>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</si>
  <si>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</si>
  <si>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</si>
  <si>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</si>
  <si>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</si>
  <si>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</si>
  <si>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</si>
  <si>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</si>
  <si>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</si>
  <si>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</si>
  <si>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</si>
  <si>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</si>
  <si>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</si>
  <si>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</si>
  <si>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</si>
  <si>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</si>
  <si>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</si>
  <si>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</si>
  <si>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</si>
  <si>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</si>
  <si>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</si>
  <si>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</si>
  <si>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</si>
  <si>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</si>
  <si>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</si>
  <si>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</si>
  <si>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</si>
  <si>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</si>
  <si>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</si>
  <si>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</si>
  <si>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</si>
  <si>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</si>
  <si>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</si>
  <si>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</si>
  <si>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</si>
  <si>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</si>
  <si>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</si>
  <si>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</si>
  <si>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</si>
  <si>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</si>
  <si>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</si>
  <si>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</si>
  <si>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</si>
  <si>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</si>
  <si>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</si>
  <si>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</si>
  <si>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</si>
  <si>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</si>
  <si>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</si>
  <si>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</si>
  <si>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</si>
  <si>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</si>
  <si>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</si>
  <si>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</si>
  <si>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</si>
  <si>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</si>
  <si>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</si>
  <si>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</si>
  <si>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</si>
  <si>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</si>
  <si>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</si>
  <si>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</si>
  <si>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</si>
  <si>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</si>
  <si>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</si>
  <si>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</si>
  <si>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</si>
  <si>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</si>
  <si>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</si>
  <si>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</si>
  <si>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</si>
  <si>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</si>
  <si>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</si>
  <si>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</si>
  <si>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</si>
  <si>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</si>
  <si>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</si>
  <si>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</si>
  <si>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</si>
  <si>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</si>
  <si>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</si>
  <si>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</si>
  <si>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</si>
  <si>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</si>
  <si>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</si>
  <si>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</si>
  <si>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</si>
  <si>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</si>
  <si>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</si>
  <si>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</si>
  <si>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</si>
  <si>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</si>
  <si>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</si>
  <si>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</si>
  <si>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</si>
  <si>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</si>
  <si>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</si>
  <si>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</si>
  <si>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</si>
  <si>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</si>
  <si>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</si>
  <si>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</si>
  <si>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</si>
  <si>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</si>
  <si>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</si>
  <si>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</si>
  <si>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</si>
  <si>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</si>
  <si>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</si>
  <si>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</si>
  <si>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</si>
  <si>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</si>
  <si>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</si>
  <si>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</si>
  <si>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</si>
  <si>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</si>
  <si>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</si>
  <si>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</si>
  <si>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</si>
  <si>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</si>
  <si>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</si>
  <si>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</si>
  <si>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</si>
  <si>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</si>
  <si>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</si>
  <si>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</si>
  <si>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</si>
  <si>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</si>
  <si>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</si>
  <si>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</si>
  <si>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</si>
  <si>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</si>
  <si>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</si>
  <si>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</si>
  <si>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</si>
  <si>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</si>
  <si>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</si>
  <si>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</si>
  <si>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</si>
  <si>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</si>
  <si>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</si>
  <si>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</si>
  <si>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</si>
  <si>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</si>
  <si>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</si>
  <si>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</si>
  <si>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</si>
  <si>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</si>
  <si>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</si>
  <si>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</si>
  <si>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</si>
  <si>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</si>
  <si>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</si>
  <si>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</si>
  <si>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</si>
  <si>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</si>
  <si>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</si>
  <si>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</si>
  <si>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</si>
  <si>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</si>
  <si>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</si>
  <si>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</si>
  <si>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</si>
  <si>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</si>
  <si>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</si>
  <si>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</si>
  <si>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</si>
  <si>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</si>
  <si>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</si>
  <si>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</si>
  <si>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</si>
  <si>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</si>
  <si>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</si>
  <si>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</si>
  <si>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</si>
  <si>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</si>
  <si>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</si>
  <si>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</si>
  <si>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</si>
  <si>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</si>
  <si>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</si>
  <si>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</si>
  <si>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</si>
  <si>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</si>
  <si>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</si>
  <si>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</si>
  <si>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</si>
  <si>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</si>
  <si>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</si>
  <si>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</si>
  <si>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</si>
  <si>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</si>
  <si>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</si>
  <si>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</si>
  <si>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</si>
  <si>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</si>
  <si>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</si>
  <si>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</si>
  <si>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</si>
  <si>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</si>
  <si>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</si>
  <si>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</si>
  <si>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</si>
  <si>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</si>
  <si>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</si>
  <si>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</si>
  <si>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</si>
  <si>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</si>
  <si>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</si>
  <si>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</si>
  <si>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</si>
  <si>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</si>
  <si>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</si>
  <si>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</si>
  <si>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</si>
  <si>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</si>
  <si>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</si>
  <si>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</si>
  <si>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</si>
  <si>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</si>
  <si>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</si>
  <si>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</si>
  <si>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</si>
  <si>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</si>
  <si>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</si>
  <si>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</si>
  <si>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</si>
  <si>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</si>
  <si>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</si>
  <si>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</si>
  <si>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</si>
  <si>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</si>
  <si>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</si>
  <si>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</si>
  <si>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</si>
  <si>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</si>
  <si>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</si>
  <si>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</si>
  <si>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</si>
  <si>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</si>
  <si>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</si>
  <si>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</si>
  <si>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</si>
  <si>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</si>
  <si>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</si>
  <si>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</si>
  <si>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</si>
  <si>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</si>
  <si>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</si>
  <si>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</si>
  <si>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</si>
  <si>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</si>
  <si>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</si>
  <si>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</si>
  <si>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</si>
  <si>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</si>
  <si>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</si>
  <si>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</si>
  <si>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</si>
  <si>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</si>
  <si>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</si>
  <si>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</si>
  <si>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</si>
  <si>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</si>
  <si>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</si>
  <si>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</si>
  <si>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</si>
  <si>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</si>
  <si>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</si>
  <si>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</si>
  <si>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</si>
  <si>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</si>
  <si>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</si>
  <si>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</si>
  <si>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</si>
  <si>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</si>
  <si>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</si>
  <si>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</si>
  <si>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</si>
  <si>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</si>
  <si>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</si>
  <si>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</si>
  <si>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</si>
  <si>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</si>
  <si>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</si>
  <si>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</si>
  <si>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</si>
  <si>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</si>
  <si>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</si>
  <si>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</si>
  <si>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</si>
  <si>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</si>
  <si>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</si>
  <si>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</si>
  <si>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</si>
  <si>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</si>
  <si>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</si>
  <si>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</si>
  <si>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</si>
  <si>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</si>
  <si>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</si>
  <si>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</si>
  <si>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</si>
  <si>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</si>
  <si>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</si>
  <si>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</si>
  <si>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</si>
  <si>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</si>
  <si>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</si>
  <si>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</si>
  <si>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</si>
  <si>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</si>
  <si>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</si>
  <si>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</si>
  <si>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</si>
  <si>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</si>
  <si>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</si>
  <si>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</si>
  <si>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</si>
  <si>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</si>
  <si>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</si>
  <si>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</si>
  <si>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</si>
  <si>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</si>
  <si>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</si>
  <si>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</si>
  <si>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</si>
  <si>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</si>
  <si>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</si>
  <si>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</si>
  <si>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</si>
  <si>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</si>
  <si>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</si>
  <si>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</si>
  <si>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</si>
  <si>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</si>
  <si>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</si>
  <si>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</si>
  <si>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</si>
  <si>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</si>
  <si>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</si>
  <si>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</si>
  <si>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</si>
  <si>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</si>
  <si>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</si>
  <si>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</si>
  <si>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</si>
  <si>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</si>
  <si>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</si>
  <si>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</si>
  <si>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</si>
  <si>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</si>
  <si>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</si>
  <si>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</si>
  <si>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</si>
  <si>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</si>
  <si>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</si>
  <si>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</si>
  <si>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</si>
  <si>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</si>
  <si>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</si>
  <si>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</si>
  <si>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</si>
  <si>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</si>
  <si>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</si>
  <si>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</si>
  <si>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</si>
  <si>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</si>
  <si>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</si>
  <si>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</si>
  <si>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</si>
  <si>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</si>
  <si>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</si>
  <si>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</si>
  <si>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</si>
  <si>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</si>
  <si>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</si>
  <si>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</si>
  <si>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</si>
  <si>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</si>
  <si>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</si>
  <si>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</si>
  <si>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</si>
  <si>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</si>
  <si>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</si>
  <si>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</si>
  <si>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</si>
  <si>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</si>
  <si>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</si>
  <si>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</si>
  <si>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</si>
  <si>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</si>
  <si>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</si>
  <si>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</si>
  <si>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</si>
  <si>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</si>
  <si>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</si>
  <si>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</si>
  <si>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</si>
  <si>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</si>
  <si>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</si>
  <si>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</si>
  <si>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</si>
  <si>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</si>
  <si>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</si>
  <si>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</si>
  <si>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</si>
  <si>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</si>
  <si>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</si>
  <si>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</si>
  <si>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</si>
  <si>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</si>
  <si>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</si>
  <si>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</si>
  <si>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</si>
  <si>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</si>
  <si>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</si>
  <si>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</si>
  <si>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</si>
  <si>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</si>
  <si>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</si>
  <si>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</si>
  <si>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</si>
  <si>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</si>
  <si>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</si>
  <si>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</si>
  <si>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</si>
  <si>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</si>
  <si>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</si>
  <si>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</si>
  <si>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</si>
  <si>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</si>
  <si>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</si>
  <si>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</si>
  <si>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</si>
  <si>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</si>
  <si>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</si>
  <si>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</si>
  <si>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</si>
  <si>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</si>
  <si>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</si>
  <si>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</si>
  <si>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</si>
  <si>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</si>
  <si>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</si>
  <si>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</si>
  <si>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</si>
  <si>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</si>
  <si>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</si>
  <si>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</si>
  <si>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</si>
  <si>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</si>
  <si>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</si>
  <si>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</si>
  <si>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</si>
  <si>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</si>
  <si>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</si>
  <si>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</si>
  <si>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</si>
  <si>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</si>
  <si>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</si>
  <si>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</si>
  <si>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</si>
  <si>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</si>
  <si>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</si>
  <si>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</si>
  <si>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</si>
  <si>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</si>
  <si>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</si>
  <si>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</si>
  <si>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</si>
  <si>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</si>
  <si>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</si>
  <si>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</si>
  <si>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</si>
  <si>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</si>
  <si>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</si>
  <si>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</si>
  <si>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</si>
  <si>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</si>
  <si>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</si>
  <si>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</si>
  <si>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</si>
  <si>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</si>
  <si>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</si>
  <si>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</si>
  <si>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</si>
  <si>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</si>
  <si>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</si>
  <si>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</si>
  <si>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</si>
  <si>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</si>
  <si>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</si>
  <si>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</si>
  <si>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</si>
  <si>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</si>
  <si>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</si>
  <si>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</si>
  <si>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</si>
  <si>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</si>
  <si>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</si>
  <si>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</si>
  <si>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</si>
  <si>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</si>
  <si>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</si>
  <si>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</si>
  <si>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</si>
  <si>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</si>
  <si>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</si>
  <si>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</si>
  <si>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</si>
  <si>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</si>
  <si>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</si>
  <si>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</si>
  <si>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</si>
  <si>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</si>
  <si>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</si>
  <si>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</si>
  <si>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</si>
  <si>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</si>
  <si>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</si>
  <si>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</si>
  <si>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</si>
  <si>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</si>
  <si>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</si>
  <si>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</si>
  <si>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</si>
  <si>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</si>
  <si>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</si>
  <si>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</si>
  <si>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</si>
  <si>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</si>
  <si>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</si>
  <si>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</si>
  <si>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</si>
  <si>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</si>
  <si>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</si>
  <si>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</si>
  <si>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</si>
  <si>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</si>
  <si>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</si>
  <si>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</si>
  <si>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</si>
  <si>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</si>
  <si>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</si>
  <si>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</si>
  <si>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</si>
  <si>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</si>
  <si>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</si>
  <si>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</si>
  <si>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</si>
  <si>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</si>
  <si>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</si>
  <si>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</si>
  <si>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</si>
  <si>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</si>
  <si>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</si>
  <si>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</si>
  <si>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</si>
  <si>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</si>
  <si>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</si>
  <si>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</si>
  <si>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</si>
  <si>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</si>
  <si>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</si>
  <si>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</si>
  <si>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</si>
  <si>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</si>
  <si>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</si>
  <si>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</si>
  <si>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</si>
  <si>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</si>
  <si>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</si>
  <si>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</si>
  <si>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</si>
  <si>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</si>
  <si>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</si>
  <si>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</si>
  <si>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</si>
  <si>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</si>
  <si>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</si>
  <si>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</si>
  <si>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</si>
  <si>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</si>
  <si>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</si>
  <si>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</si>
  <si>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</si>
  <si>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</si>
  <si>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</si>
  <si>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</si>
  <si>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</si>
  <si>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</si>
  <si>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</si>
  <si>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</si>
  <si>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</si>
  <si>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</si>
  <si>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</si>
  <si>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</si>
  <si>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</si>
  <si>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</si>
  <si>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</si>
  <si>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</si>
  <si>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</si>
  <si>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</si>
  <si>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</si>
  <si>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</si>
  <si>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</si>
  <si>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</si>
  <si>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</si>
  <si>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</si>
  <si>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</si>
  <si>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</si>
  <si>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</si>
  <si>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</si>
  <si>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</si>
  <si>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</si>
  <si>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</si>
  <si>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</si>
  <si>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</si>
  <si>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</si>
  <si>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</si>
  <si>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</si>
  <si>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</si>
  <si>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</si>
  <si>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</si>
  <si>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</si>
  <si>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</si>
  <si>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</si>
  <si>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</si>
  <si>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</si>
  <si>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</si>
  <si>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</si>
  <si>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</si>
  <si>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</si>
  <si>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</si>
  <si>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</si>
  <si>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</si>
  <si>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</si>
  <si>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</si>
  <si>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</si>
  <si>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</si>
  <si>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</si>
  <si>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</si>
  <si>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</si>
  <si>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</si>
  <si>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</si>
  <si>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</si>
  <si>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</si>
  <si>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</si>
  <si>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</si>
  <si>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</si>
  <si>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</si>
  <si>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</si>
  <si>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</si>
  <si>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</si>
  <si>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</si>
  <si>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</si>
  <si>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</si>
  <si>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</si>
  <si>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</si>
  <si>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</si>
  <si>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</si>
  <si>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</si>
  <si>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</si>
  <si>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</si>
  <si>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</si>
  <si>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</si>
  <si>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</si>
  <si>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</si>
  <si>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</si>
  <si>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</si>
  <si>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</si>
  <si>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</si>
  <si>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</si>
  <si>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</si>
  <si>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</si>
  <si>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</si>
  <si>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</si>
  <si>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</si>
  <si>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</si>
  <si>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</si>
  <si>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</si>
  <si>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</si>
  <si>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</si>
  <si>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</si>
  <si>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</si>
  <si>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</si>
  <si>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</si>
  <si>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</si>
  <si>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</si>
  <si>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</si>
  <si>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</si>
  <si>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</si>
  <si>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</si>
  <si>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</si>
  <si>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</si>
  <si>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</si>
  <si>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</si>
  <si>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</si>
  <si>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</si>
  <si>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</si>
  <si>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</si>
  <si>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</si>
  <si>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</si>
  <si>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</si>
  <si>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</si>
  <si>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</si>
  <si>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</si>
  <si>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</si>
  <si>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</si>
  <si>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</si>
  <si>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</si>
  <si>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</si>
  <si>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</si>
  <si>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</si>
  <si>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</si>
  <si>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</si>
  <si>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</si>
  <si>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</si>
  <si>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</si>
  <si>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</si>
  <si>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</si>
  <si>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</si>
  <si>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</si>
  <si>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</si>
  <si>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</si>
  <si>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</si>
  <si>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</si>
  <si>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</si>
  <si>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</si>
  <si>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</si>
  <si>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</si>
  <si>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</si>
  <si>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</si>
  <si>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</si>
  <si>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</si>
  <si>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</si>
  <si>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</si>
  <si>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</si>
  <si>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</si>
  <si>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</si>
  <si>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</si>
  <si>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</si>
  <si>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</si>
  <si>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</si>
  <si>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</si>
  <si>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</si>
  <si>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</si>
  <si>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</si>
  <si>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</si>
  <si>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</si>
  <si>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</si>
  <si>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</si>
  <si>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</si>
  <si>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</si>
  <si>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</si>
  <si>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</si>
  <si>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</si>
  <si>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</si>
  <si>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</si>
  <si>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</si>
  <si>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</si>
  <si>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</si>
  <si>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</si>
  <si>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</si>
  <si>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</si>
  <si>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</si>
  <si>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</si>
  <si>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</si>
  <si>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</si>
  <si>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</si>
  <si>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</si>
  <si>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</si>
  <si>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</si>
  <si>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</si>
  <si>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</si>
  <si>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</si>
  <si>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</si>
  <si>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</si>
  <si>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</si>
  <si>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</si>
  <si>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</si>
  <si>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</si>
  <si>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</si>
  <si>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</si>
  <si>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</si>
  <si>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</si>
  <si>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</si>
  <si>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</si>
  <si>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</si>
  <si>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</si>
  <si>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</si>
  <si>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</si>
  <si>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</si>
  <si>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</si>
  <si>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</si>
  <si>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</si>
  <si>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</si>
  <si>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</si>
  <si>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</si>
  <si>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</si>
  <si>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</si>
  <si>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</si>
  <si>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</si>
  <si>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</si>
  <si>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</si>
  <si>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</si>
  <si>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</si>
  <si>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</si>
  <si>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</si>
  <si>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</si>
  <si>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</si>
  <si>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</si>
  <si>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</si>
  <si>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</si>
  <si>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</si>
  <si>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</si>
  <si>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</si>
  <si>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</si>
  <si>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</si>
  <si>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</si>
  <si>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</si>
  <si>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</si>
  <si>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</si>
  <si>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</si>
  <si>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</si>
  <si>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</si>
  <si>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</si>
  <si>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</si>
  <si>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</si>
  <si>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</si>
  <si>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</si>
  <si>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</si>
  <si>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</si>
  <si>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</si>
  <si>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</si>
  <si>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</si>
  <si>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</si>
  <si>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</si>
  <si>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</si>
  <si>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</si>
  <si>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</si>
  <si>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</si>
  <si>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</si>
  <si>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</si>
  <si>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</si>
  <si>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</si>
  <si>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</si>
  <si>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</si>
  <si>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</si>
  <si>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</si>
  <si>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</si>
  <si>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</si>
  <si>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</si>
  <si>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</si>
  <si>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</si>
  <si>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</si>
  <si>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</si>
  <si>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</si>
  <si>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</si>
  <si>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</si>
  <si>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</si>
  <si>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</si>
  <si>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</si>
  <si>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</si>
  <si>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</si>
  <si>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</si>
  <si>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</si>
  <si>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</si>
  <si>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</si>
  <si>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</si>
  <si>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</si>
  <si>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</si>
  <si>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</si>
  <si>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</si>
  <si>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</si>
  <si>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</si>
  <si>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</si>
  <si>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</si>
  <si>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</si>
  <si>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</si>
  <si>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</si>
  <si>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</si>
  <si>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</si>
  <si>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</si>
  <si>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</si>
  <si>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</si>
  <si>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</si>
  <si>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</si>
  <si>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</si>
  <si>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</si>
  <si>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</si>
  <si>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</si>
  <si>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</si>
  <si>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</si>
  <si>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</si>
  <si>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</si>
  <si>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</si>
  <si>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</si>
  <si>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</si>
  <si>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</si>
  <si>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</si>
  <si>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</si>
  <si>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</si>
  <si>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</si>
  <si>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</si>
  <si>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</si>
  <si>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</si>
  <si>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</si>
  <si>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</si>
  <si>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</si>
  <si>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</si>
  <si>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</si>
  <si>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</si>
  <si>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</si>
  <si>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</si>
  <si>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</si>
  <si>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</si>
  <si>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</si>
  <si>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</si>
  <si>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</si>
  <si>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</si>
  <si>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</si>
  <si>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</si>
  <si>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</si>
  <si>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</si>
  <si>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</si>
  <si>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</si>
  <si>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</si>
  <si>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</si>
  <si>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</si>
  <si>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</si>
  <si>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</si>
  <si>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</si>
  <si>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</si>
  <si>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</si>
  <si>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</si>
  <si>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</si>
  <si>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</si>
  <si>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</si>
  <si>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</si>
  <si>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</si>
  <si>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</si>
  <si>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</si>
  <si>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</si>
  <si>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</si>
  <si>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</si>
  <si>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</si>
  <si>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</si>
  <si>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</si>
  <si>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</si>
  <si>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</si>
  <si>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</si>
  <si>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</si>
  <si>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</si>
  <si>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</si>
  <si>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</si>
  <si>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</si>
  <si>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</si>
  <si>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</si>
  <si>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</si>
  <si>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</si>
  <si>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</si>
  <si>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</si>
  <si>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</si>
  <si>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</si>
  <si>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</si>
  <si>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</si>
  <si>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</si>
  <si>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</si>
  <si>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</si>
  <si>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</si>
  <si>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</si>
  <si>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</si>
  <si>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</si>
  <si>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</si>
  <si>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</si>
  <si>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</si>
  <si>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</si>
  <si>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</si>
  <si>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</si>
  <si>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</si>
  <si>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</si>
  <si>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</si>
  <si>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</si>
  <si>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</si>
  <si>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</si>
  <si>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</si>
  <si>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</si>
  <si>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</si>
  <si>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</si>
  <si>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</si>
  <si>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</si>
  <si>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</si>
  <si>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</si>
  <si>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</si>
  <si>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</si>
  <si>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</si>
  <si>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</si>
  <si>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</si>
  <si>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</si>
  <si>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</si>
  <si>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</si>
  <si>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</si>
  <si>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</si>
  <si>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</si>
  <si>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</si>
  <si>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</si>
  <si>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</si>
  <si>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</si>
  <si>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</si>
  <si>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</si>
  <si>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</si>
  <si>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</si>
  <si>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</si>
  <si>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</si>
  <si>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</si>
  <si>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</si>
  <si>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</si>
  <si>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</si>
  <si>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</si>
  <si>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</si>
  <si>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</si>
  <si>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</si>
  <si>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</si>
  <si>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</si>
  <si>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</si>
  <si>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</si>
  <si>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</si>
  <si>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</si>
  <si>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</si>
  <si>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</si>
  <si>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</si>
  <si>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</si>
  <si>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</si>
  <si>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</si>
  <si>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</si>
  <si>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</si>
  <si>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</si>
  <si>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</si>
  <si>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</si>
  <si>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</si>
  <si>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</si>
  <si>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</si>
  <si>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</si>
  <si>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</si>
  <si>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</si>
  <si>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</si>
  <si>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</si>
  <si>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</si>
  <si>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</si>
  <si>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</si>
  <si>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</si>
  <si>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</si>
  <si>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</si>
  <si>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</si>
  <si>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</si>
  <si>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</si>
  <si>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</si>
  <si>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</si>
  <si>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</si>
  <si>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</si>
  <si>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</si>
  <si>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</si>
  <si>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</si>
  <si>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</si>
  <si>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</si>
  <si>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</si>
  <si>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</si>
  <si>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</si>
  <si>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</si>
  <si>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</si>
  <si>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</si>
  <si>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</si>
  <si>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</si>
  <si>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</si>
  <si>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</si>
  <si>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</si>
  <si>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</si>
  <si>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</si>
  <si>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</si>
  <si>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</si>
  <si>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</si>
  <si>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</si>
  <si>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</si>
  <si>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</si>
  <si>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</si>
  <si>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</si>
  <si>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</si>
  <si>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</si>
  <si>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</si>
  <si>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</si>
  <si>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</si>
  <si>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</si>
  <si>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</si>
  <si>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</si>
  <si>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</si>
  <si>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</si>
  <si>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</si>
  <si>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</si>
  <si>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</si>
  <si>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</si>
  <si>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</si>
  <si>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</si>
  <si>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</si>
  <si>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</si>
  <si>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</si>
  <si>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</si>
  <si>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</si>
  <si>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</si>
  <si>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</si>
  <si>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</si>
  <si>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</si>
  <si>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</si>
  <si>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</si>
  <si>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</si>
  <si>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</si>
  <si>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</si>
  <si>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</si>
  <si>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</si>
  <si>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</si>
  <si>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</si>
  <si>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</si>
  <si>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</si>
  <si>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</si>
  <si>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</si>
  <si>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</si>
  <si>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</si>
  <si>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</si>
  <si>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</si>
  <si>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</si>
  <si>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</si>
  <si>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</si>
  <si>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</si>
  <si>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</si>
  <si>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</si>
  <si>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</si>
  <si>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</si>
  <si>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</si>
  <si>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</si>
  <si>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</si>
  <si>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</si>
  <si>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</si>
  <si>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</si>
  <si>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</si>
  <si>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</si>
  <si>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</si>
  <si>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</si>
  <si>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</si>
  <si>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</si>
  <si>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</si>
  <si>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</si>
  <si>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</si>
  <si>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</si>
  <si>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</si>
  <si>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</si>
  <si>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</si>
  <si>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</si>
  <si>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</si>
  <si>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</si>
  <si>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</si>
  <si>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</si>
  <si>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</si>
  <si>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</si>
  <si>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</si>
  <si>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</si>
  <si>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</si>
  <si>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</si>
  <si>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</si>
  <si>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</si>
  <si>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</si>
  <si>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</si>
  <si>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</si>
  <si>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</si>
  <si>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</si>
  <si>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</si>
  <si>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</si>
  <si>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</si>
  <si>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</si>
  <si>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</si>
  <si>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</si>
  <si>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</si>
  <si>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</si>
  <si>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</si>
  <si>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</si>
  <si>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</si>
  <si>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</si>
  <si>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</si>
  <si>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</si>
  <si>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</si>
  <si>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</si>
  <si>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</si>
  <si>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</si>
  <si>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</si>
  <si>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</si>
  <si>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</si>
  <si>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</si>
  <si>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</si>
  <si>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</si>
  <si>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</si>
  <si>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</si>
  <si>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</si>
  <si>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</si>
  <si>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</si>
  <si>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</si>
  <si>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</si>
  <si>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</si>
  <si>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</si>
  <si>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</si>
  <si>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</si>
  <si>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</si>
  <si>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</si>
  <si>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</si>
  <si>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</si>
  <si>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</si>
  <si>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</si>
  <si>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</si>
  <si>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</si>
  <si>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</si>
  <si>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</si>
  <si>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</si>
  <si>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</si>
  <si>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</si>
  <si>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</si>
  <si>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</si>
  <si>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</si>
  <si>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</si>
  <si>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</si>
  <si>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</si>
  <si>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</si>
  <si>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</si>
  <si>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</si>
  <si>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</si>
  <si>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</si>
  <si>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</si>
  <si>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</si>
  <si>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</si>
  <si>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</si>
  <si>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</si>
  <si>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</si>
  <si>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</si>
  <si>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</si>
  <si>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</si>
  <si>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</si>
  <si>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</si>
  <si>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</si>
  <si>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</si>
  <si>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</si>
  <si>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</si>
  <si>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</si>
  <si>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</si>
  <si>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</si>
  <si>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</si>
  <si>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</si>
  <si>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</si>
  <si>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</si>
  <si>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</si>
  <si>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</si>
  <si>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</si>
  <si>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</si>
  <si>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</si>
  <si>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</si>
  <si>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</si>
  <si>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</si>
  <si>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</si>
  <si>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</si>
  <si>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</si>
  <si>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</si>
  <si>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</si>
  <si>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</si>
  <si>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</si>
  <si>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</si>
  <si>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</si>
  <si>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</si>
  <si>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</si>
  <si>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</si>
  <si>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</si>
  <si>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</si>
  <si>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</si>
  <si>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</si>
  <si>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</si>
  <si>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</si>
  <si>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</si>
  <si>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</si>
  <si>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</si>
  <si>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</si>
  <si>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</si>
  <si>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</si>
  <si>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</si>
  <si>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</si>
  <si>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</si>
  <si>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</si>
  <si>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</si>
  <si>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</si>
  <si>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</si>
  <si>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</si>
  <si>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</si>
  <si>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</si>
  <si>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</si>
  <si>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</si>
  <si>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</si>
  <si>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</si>
  <si>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</si>
  <si>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</si>
  <si>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</si>
  <si>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</si>
  <si>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</si>
  <si>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</si>
  <si>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</si>
  <si>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</si>
  <si>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</si>
  <si>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</si>
  <si>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</si>
  <si>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</si>
  <si>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</si>
  <si>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</si>
  <si>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</si>
  <si>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</si>
  <si>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</si>
  <si>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</si>
  <si>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</si>
  <si>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</si>
  <si>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</si>
  <si>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</si>
  <si>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</si>
  <si>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</si>
  <si>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</si>
  <si>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</si>
  <si>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</si>
  <si>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</si>
  <si>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</si>
  <si>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</si>
  <si>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</si>
  <si>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</si>
  <si>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</si>
  <si>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</si>
  <si>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</si>
  <si>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</si>
  <si>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</si>
  <si>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</si>
  <si>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</si>
  <si>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</si>
  <si>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</si>
  <si>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</si>
  <si>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</si>
  <si>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</si>
  <si>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</si>
  <si>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</si>
  <si>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</si>
  <si>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</si>
  <si>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</si>
  <si>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</si>
  <si>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</si>
  <si>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</si>
  <si>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</si>
  <si>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</si>
  <si>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</si>
  <si>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</si>
  <si>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</si>
  <si>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</si>
  <si>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</si>
  <si>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</si>
  <si>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</si>
  <si>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</si>
  <si>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</si>
  <si>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</si>
  <si>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</si>
  <si>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</si>
  <si>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</si>
  <si>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</si>
  <si>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</si>
  <si>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</si>
  <si>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</si>
  <si>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</si>
  <si>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</si>
  <si>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</si>
  <si>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</si>
  <si>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</si>
  <si>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</si>
  <si>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</si>
  <si>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</si>
  <si>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</si>
  <si>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</si>
  <si>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</si>
  <si>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</si>
  <si>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</si>
  <si>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</si>
  <si>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</si>
  <si>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</si>
  <si>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</si>
  <si>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</si>
  <si>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</si>
  <si>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</si>
  <si>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</si>
  <si>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</si>
  <si>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</si>
  <si>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</si>
  <si>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</si>
  <si>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</si>
  <si>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</si>
  <si>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</si>
  <si>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</si>
  <si>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</si>
  <si>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</si>
  <si>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</si>
  <si>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</si>
  <si>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</si>
  <si>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</si>
  <si>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</si>
  <si>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</si>
  <si>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</si>
  <si>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</si>
  <si>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</si>
  <si>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</si>
  <si>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</si>
  <si>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</si>
  <si>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</si>
  <si>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</si>
  <si>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</si>
  <si>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</si>
  <si>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</si>
  <si>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</si>
  <si>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</si>
  <si>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</si>
  <si>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</si>
  <si>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</si>
  <si>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</si>
  <si>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</si>
  <si>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</si>
  <si>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</si>
  <si>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</si>
  <si>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</si>
  <si>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</si>
  <si>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</si>
  <si>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</si>
  <si>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</si>
  <si>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</si>
  <si>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</si>
  <si>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</si>
  <si>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</si>
  <si>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</si>
  <si>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</si>
  <si>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</si>
  <si>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</si>
  <si>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</si>
  <si>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</si>
  <si>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</si>
  <si>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</si>
  <si>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</si>
  <si>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</si>
  <si>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</si>
  <si>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</si>
  <si>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</si>
  <si>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</si>
  <si>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</si>
  <si>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</si>
  <si>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</si>
  <si>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</si>
  <si>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</si>
  <si>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</si>
  <si>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</si>
  <si>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</si>
  <si>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</si>
  <si>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</si>
  <si>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</si>
  <si>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</si>
  <si>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</si>
  <si>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</si>
  <si>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</si>
  <si>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</si>
  <si>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</si>
  <si>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</si>
  <si>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</si>
  <si>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</si>
  <si>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</si>
  <si>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</si>
  <si>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</si>
  <si>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</si>
  <si>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</si>
  <si>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</si>
  <si>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</si>
  <si>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</si>
  <si>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</si>
  <si>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</si>
  <si>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</si>
  <si>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</si>
  <si>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</si>
  <si>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</si>
  <si>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</si>
  <si>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</si>
  <si>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</si>
  <si>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</si>
  <si>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</si>
  <si>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</si>
  <si>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</si>
  <si>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</si>
  <si>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</si>
  <si>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</si>
  <si>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</si>
  <si>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</si>
  <si>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</si>
  <si>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</si>
  <si>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</si>
  <si>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</si>
  <si>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</si>
  <si>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</si>
  <si>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</si>
  <si>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</si>
  <si>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</si>
  <si>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</si>
  <si>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</si>
  <si>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</si>
  <si>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</si>
  <si>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</si>
  <si>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</si>
  <si>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</si>
  <si>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</si>
  <si>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</si>
  <si>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</si>
  <si>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</si>
  <si>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</si>
  <si>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</si>
  <si>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</si>
  <si>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</si>
  <si>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</si>
  <si>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</si>
  <si>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</si>
  <si>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</si>
  <si>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</si>
  <si>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</si>
  <si>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</si>
  <si>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</si>
  <si>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</si>
  <si>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</si>
  <si>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</si>
  <si>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</si>
  <si>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</si>
  <si>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</si>
  <si>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</si>
  <si>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</si>
  <si>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</si>
  <si>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</si>
  <si>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</si>
  <si>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</si>
  <si>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</si>
  <si>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</si>
  <si>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</si>
  <si>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</si>
  <si>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</si>
  <si>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</si>
  <si>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</si>
  <si>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</si>
  <si>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</si>
  <si>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</si>
  <si>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</si>
  <si>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</si>
  <si>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</si>
  <si>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</si>
  <si>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</si>
  <si>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</si>
  <si>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</si>
  <si>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</si>
  <si>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</si>
  <si>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</si>
  <si>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</si>
  <si>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</si>
  <si>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</si>
  <si>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</si>
  <si>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</si>
  <si>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</si>
  <si>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</si>
  <si>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</si>
  <si>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</si>
  <si>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</si>
  <si>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</si>
  <si>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</si>
  <si>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</si>
  <si>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</si>
  <si>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</si>
  <si>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</si>
  <si>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</si>
  <si>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</si>
  <si>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</si>
  <si>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</si>
  <si>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</si>
  <si>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</si>
  <si>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</si>
  <si>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</si>
  <si>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</si>
  <si>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</si>
  <si>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</si>
  <si>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</si>
  <si>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</si>
  <si>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</si>
  <si>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</si>
  <si>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</si>
  <si>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</si>
  <si>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</si>
  <si>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</si>
  <si>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</si>
  <si>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</si>
  <si>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</si>
  <si>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</si>
  <si>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</si>
  <si>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</si>
  <si>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</si>
  <si>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</si>
  <si>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</si>
  <si>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</si>
  <si>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</si>
  <si>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</si>
  <si>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</si>
  <si>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</si>
  <si>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</si>
  <si>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</si>
  <si>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</si>
  <si>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</si>
  <si>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</si>
  <si>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</si>
  <si>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</si>
  <si>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</si>
  <si>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</si>
  <si>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</si>
  <si>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</si>
  <si>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</si>
  <si>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</si>
  <si>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</si>
  <si>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</si>
  <si>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</si>
  <si>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</si>
  <si>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</si>
  <si>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</si>
  <si>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</si>
  <si>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</si>
  <si>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</si>
  <si>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</si>
  <si>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</si>
  <si>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</si>
  <si>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</si>
  <si>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</si>
  <si>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</si>
  <si>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</si>
  <si>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</si>
  <si>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</si>
  <si>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</si>
  <si>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</si>
  <si>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</si>
  <si>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</si>
  <si>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</si>
  <si>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</si>
  <si>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</si>
  <si>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</si>
  <si>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</si>
  <si>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</si>
  <si>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</si>
  <si>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</si>
  <si>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</si>
  <si>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</si>
  <si>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</si>
  <si>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</si>
  <si>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</si>
  <si>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</si>
  <si>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</si>
  <si>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</si>
  <si>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</si>
  <si>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</si>
  <si>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</si>
  <si>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</si>
  <si>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</si>
  <si>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</si>
  <si>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</si>
  <si>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</si>
  <si>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</si>
  <si>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</si>
  <si>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</si>
  <si>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</si>
  <si>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</si>
  <si>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</si>
  <si>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</si>
  <si>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</si>
  <si>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</si>
  <si>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</si>
  <si>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</si>
  <si>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</si>
  <si>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</si>
  <si>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</si>
  <si>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</si>
  <si>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</si>
  <si>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</si>
  <si>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</si>
  <si>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</si>
  <si>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</si>
  <si>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</si>
  <si>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</si>
  <si>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</si>
  <si>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</si>
  <si>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</si>
  <si>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</si>
  <si>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</si>
  <si>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</si>
  <si>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</si>
  <si>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</si>
  <si>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</si>
  <si>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</si>
  <si>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</si>
  <si>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</si>
  <si>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</si>
  <si>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</si>
  <si>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</si>
  <si>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</si>
  <si>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</si>
  <si>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</si>
  <si>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</si>
  <si>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</si>
  <si>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</si>
  <si>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</si>
  <si>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</si>
  <si>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</si>
  <si>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</si>
  <si>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</si>
  <si>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</si>
  <si>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</si>
  <si>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</si>
  <si>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</si>
  <si>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</si>
  <si>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</si>
  <si>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</si>
  <si>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</si>
  <si>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</si>
  <si>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</si>
  <si>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</si>
  <si>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</si>
  <si>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</si>
  <si>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</si>
  <si>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</si>
  <si>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</si>
  <si>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</si>
  <si>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</si>
  <si>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</si>
  <si>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</si>
  <si>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</si>
  <si>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</si>
  <si>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</si>
  <si>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</si>
  <si>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</si>
  <si>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</si>
  <si>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</si>
  <si>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</si>
  <si>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</si>
  <si>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</si>
  <si>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</si>
  <si>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</si>
  <si>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</si>
  <si>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</si>
  <si>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</si>
  <si>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</si>
  <si>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</si>
  <si>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</si>
  <si>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</si>
  <si>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</si>
  <si>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</si>
  <si>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</si>
  <si>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</si>
  <si>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</si>
  <si>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</si>
  <si>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</si>
  <si>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</si>
  <si>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</si>
  <si>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</si>
  <si>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</si>
  <si>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</si>
  <si>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</si>
  <si>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</si>
  <si>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</si>
  <si>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</si>
  <si>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</si>
  <si>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</si>
  <si>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</si>
  <si>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</si>
  <si>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</si>
  <si>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</si>
  <si>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</si>
  <si>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</si>
  <si>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</si>
  <si>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</si>
  <si>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</si>
  <si>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</si>
  <si>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</si>
  <si>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</si>
  <si>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</si>
  <si>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</si>
  <si>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</si>
  <si>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</si>
  <si>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</si>
  <si>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</si>
  <si>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</si>
  <si>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</si>
  <si>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</si>
  <si>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</si>
  <si>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</si>
  <si>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</si>
  <si>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</si>
  <si>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</si>
  <si>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</si>
  <si>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</si>
  <si>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</si>
  <si>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</si>
  <si>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</si>
  <si>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</si>
  <si>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</si>
  <si>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</si>
  <si>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</si>
  <si>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</si>
  <si>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</si>
  <si>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</si>
  <si>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</si>
  <si>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</si>
  <si>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</si>
  <si>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</si>
  <si>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</si>
  <si>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</si>
  <si>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</si>
  <si>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</si>
  <si>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</si>
  <si>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</si>
  <si>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</si>
  <si>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</si>
  <si>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</si>
  <si>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</si>
  <si>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</si>
  <si>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</si>
  <si>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</si>
  <si>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</si>
  <si>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</si>
  <si>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</si>
  <si>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</si>
  <si>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</si>
  <si>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</si>
  <si>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</si>
  <si>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</si>
  <si>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</si>
  <si>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</si>
  <si>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</si>
  <si>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</si>
  <si>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</si>
  <si>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</si>
  <si>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</si>
  <si>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</si>
  <si>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</si>
  <si>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</si>
  <si>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</si>
  <si>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</si>
  <si>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</si>
  <si>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</si>
  <si>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</si>
  <si>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</si>
  <si>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</si>
  <si>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</si>
  <si>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</si>
  <si>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</si>
  <si>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</si>
  <si>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</si>
  <si>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</si>
  <si>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</si>
  <si>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</si>
  <si>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</si>
  <si>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</si>
  <si>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</si>
  <si>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</si>
  <si>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</si>
  <si>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</si>
  <si>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</si>
  <si>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</si>
  <si>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</si>
  <si>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</si>
  <si>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</si>
  <si>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</si>
  <si>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</si>
  <si>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</si>
  <si>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</si>
  <si>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</si>
  <si>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</si>
  <si>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</si>
  <si>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</si>
  <si>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</si>
  <si>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</si>
  <si>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</si>
  <si>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</si>
  <si>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</si>
  <si>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</si>
  <si>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</si>
  <si>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</si>
  <si>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</si>
  <si>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</si>
  <si>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</si>
  <si>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</si>
  <si>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</si>
  <si>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</si>
  <si>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</si>
  <si>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</si>
  <si>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</si>
  <si>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</si>
  <si>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</si>
  <si>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</si>
  <si>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</si>
  <si>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</si>
  <si>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</si>
  <si>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</si>
  <si>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</si>
  <si>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</si>
  <si>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</si>
  <si>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</si>
  <si>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</si>
  <si>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</si>
  <si>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</si>
  <si>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</si>
  <si>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</si>
  <si>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</si>
  <si>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</si>
  <si>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</si>
  <si>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</si>
  <si>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</si>
  <si>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</si>
  <si>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</si>
  <si>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</si>
  <si>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</si>
  <si>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</si>
  <si>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</si>
  <si>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</si>
  <si>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</si>
  <si>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</si>
  <si>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</si>
  <si>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</si>
  <si>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</si>
  <si>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</si>
  <si>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</si>
  <si>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</si>
  <si>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</si>
  <si>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</si>
  <si>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</si>
  <si>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</si>
  <si>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</si>
  <si>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</si>
  <si>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</si>
  <si>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</si>
  <si>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</si>
  <si>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</si>
  <si>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</si>
  <si>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</si>
  <si>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</si>
  <si>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</si>
  <si>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</si>
  <si>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</si>
  <si>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</si>
  <si>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</si>
  <si>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</si>
  <si>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</si>
  <si>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</si>
  <si>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</si>
  <si>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</si>
  <si>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</si>
  <si>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</si>
  <si>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</si>
  <si>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</si>
  <si>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</si>
  <si>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</si>
  <si>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</si>
  <si>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</si>
  <si>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</si>
  <si>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</si>
  <si>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</si>
  <si>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</si>
  <si>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</si>
  <si>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</si>
  <si>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</si>
  <si>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</si>
  <si>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</si>
  <si>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</si>
  <si>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</si>
  <si>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</si>
  <si>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</si>
  <si>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</si>
  <si>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</si>
  <si>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</si>
  <si>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</si>
  <si>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</si>
  <si>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</si>
  <si>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</si>
  <si>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</si>
  <si>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</si>
  <si>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</si>
  <si>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</si>
  <si>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</si>
  <si>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</si>
  <si>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</si>
  <si>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</si>
  <si>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</si>
  <si>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</si>
  <si>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</si>
  <si>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</si>
  <si>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</si>
  <si>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</si>
  <si>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</si>
  <si>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</si>
  <si>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</si>
  <si>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</si>
  <si>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</si>
  <si>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</si>
  <si>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</si>
  <si>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</si>
  <si>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</si>
  <si>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</si>
  <si>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</si>
  <si>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</si>
  <si>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</si>
  <si>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</si>
  <si>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</si>
  <si>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</si>
  <si>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</si>
  <si>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</si>
  <si>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</si>
  <si>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</si>
  <si>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</si>
  <si>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</si>
  <si>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</si>
  <si>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</si>
  <si>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</si>
  <si>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</si>
  <si>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</si>
  <si>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</si>
  <si>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</si>
  <si>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</si>
  <si>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</si>
  <si>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</si>
  <si>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</si>
  <si>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</si>
  <si>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</si>
  <si>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</si>
  <si>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</si>
  <si>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</si>
  <si>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</si>
  <si>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</si>
  <si>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</si>
  <si>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</si>
  <si>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</si>
  <si>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</si>
  <si>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</si>
  <si>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</si>
  <si>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</si>
  <si>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</si>
  <si>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</si>
  <si>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</si>
  <si>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</si>
  <si>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</si>
  <si>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</si>
  <si>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</si>
  <si>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</si>
  <si>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</si>
  <si>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</si>
  <si>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</si>
  <si>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</si>
  <si>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</si>
  <si>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</si>
  <si>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</si>
  <si>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</si>
  <si>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</si>
  <si>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</si>
  <si>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</si>
  <si>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</si>
  <si>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</si>
  <si>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</si>
  <si>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</si>
  <si>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</si>
  <si>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</si>
  <si>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</si>
  <si>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</si>
  <si>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</si>
  <si>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</si>
  <si>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</si>
  <si>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</si>
  <si>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</si>
  <si>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</si>
  <si>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</si>
  <si>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</si>
  <si>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</si>
  <si>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</si>
  <si>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</si>
  <si>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</si>
  <si>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</si>
  <si>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</si>
  <si>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</si>
  <si>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</si>
  <si>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</si>
  <si>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</si>
  <si>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</si>
  <si>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</si>
  <si>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</si>
  <si>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</si>
  <si>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</si>
  <si>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</si>
  <si>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</si>
  <si>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</si>
  <si>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</si>
  <si>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</si>
  <si>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</si>
  <si>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</si>
  <si>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</si>
  <si>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</si>
  <si>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</si>
  <si>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</si>
  <si>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</si>
  <si>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</si>
  <si>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</si>
  <si>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</si>
  <si>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</si>
  <si>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</si>
  <si>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</si>
  <si>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</si>
  <si>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</si>
  <si>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</si>
  <si>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</si>
  <si>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</si>
  <si>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</si>
  <si>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</si>
  <si>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</si>
  <si>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</si>
  <si>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</si>
  <si>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</si>
  <si>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</si>
  <si>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</si>
  <si>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</si>
  <si>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</si>
  <si>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</si>
  <si>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</si>
  <si>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</si>
  <si>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</si>
  <si>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</si>
  <si>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</si>
  <si>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</si>
  <si>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</si>
  <si>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</si>
  <si>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</si>
  <si>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</si>
  <si>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</si>
  <si>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</si>
  <si>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</si>
  <si>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</si>
  <si>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</si>
  <si>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</si>
  <si>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</si>
  <si>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</si>
  <si>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</si>
  <si>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</si>
  <si>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</si>
  <si>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</si>
  <si>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</si>
  <si>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</si>
  <si>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</si>
  <si>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</si>
  <si>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</si>
  <si>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</si>
  <si>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</si>
  <si>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</si>
  <si>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</si>
  <si>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</si>
  <si>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</si>
  <si>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</si>
  <si>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</si>
  <si>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</si>
  <si>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</si>
  <si>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</si>
  <si>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</si>
  <si>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</si>
  <si>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</si>
  <si>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</si>
  <si>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</si>
  <si>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</si>
  <si>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</si>
  <si>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</si>
  <si>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</si>
  <si>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</si>
  <si>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</si>
  <si>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</si>
  <si>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</si>
  <si>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</si>
  <si>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</si>
  <si>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</si>
  <si>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</si>
  <si>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</si>
  <si>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</si>
  <si>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</si>
  <si>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</si>
  <si>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</si>
  <si>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</si>
  <si>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</si>
  <si>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</si>
  <si>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</si>
  <si>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</si>
  <si>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</si>
  <si>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</si>
  <si>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</si>
  <si>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</si>
  <si>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</si>
  <si>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</si>
  <si>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</si>
  <si>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</si>
  <si>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</si>
  <si>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</si>
  <si>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</si>
  <si>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</si>
  <si>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</si>
  <si>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</si>
  <si>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</si>
  <si>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</si>
  <si>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</si>
  <si>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</si>
  <si>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</si>
  <si>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</si>
  <si>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</si>
  <si>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</si>
  <si>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</si>
  <si>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</si>
  <si>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</si>
  <si>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</si>
  <si>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</si>
  <si>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</si>
  <si>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</si>
  <si>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</si>
  <si>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</si>
  <si>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</si>
  <si>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</si>
  <si>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</si>
  <si>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</si>
  <si>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</si>
  <si>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</si>
  <si>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</si>
  <si>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</si>
  <si>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</si>
  <si>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</si>
  <si>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</si>
  <si>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</si>
  <si>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</si>
  <si>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</si>
  <si>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</si>
  <si>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</si>
  <si>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</si>
  <si>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</si>
  <si>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</si>
  <si>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</si>
  <si>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</si>
  <si>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</si>
  <si>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</si>
  <si>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</si>
  <si>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</si>
  <si>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</si>
  <si>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</si>
  <si>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</si>
  <si>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</si>
  <si>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</si>
  <si>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</si>
  <si>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</si>
  <si>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</si>
  <si>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</si>
  <si>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</si>
  <si>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</si>
  <si>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</si>
  <si>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</si>
  <si>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</si>
  <si>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</si>
  <si>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</si>
  <si>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</si>
  <si>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</si>
  <si>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</si>
  <si>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</si>
  <si>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</si>
  <si>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</si>
  <si>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</si>
  <si>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</si>
  <si>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</si>
  <si>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</si>
  <si>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</si>
  <si>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</si>
  <si>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</si>
  <si>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</si>
  <si>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</si>
  <si>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</si>
  <si>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</si>
  <si>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</si>
  <si>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</si>
  <si>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</si>
  <si>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</si>
  <si>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</si>
  <si>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</si>
  <si>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</si>
  <si>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</si>
  <si>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</si>
  <si>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</si>
  <si>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</si>
  <si>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</si>
  <si>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</si>
  <si>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</si>
  <si>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</si>
  <si>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</si>
  <si>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</si>
  <si>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</si>
  <si>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</si>
  <si>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</si>
  <si>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</si>
  <si>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</si>
  <si>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</si>
  <si>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</si>
  <si>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</si>
  <si>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</si>
  <si>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</si>
  <si>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</si>
  <si>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</si>
  <si>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</si>
  <si>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</si>
  <si>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</si>
  <si>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</si>
  <si>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</si>
  <si>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</si>
  <si>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</si>
  <si>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</si>
  <si>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</si>
  <si>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</si>
  <si>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</si>
  <si>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</si>
  <si>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</si>
  <si>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</si>
  <si>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</si>
  <si>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</si>
  <si>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</si>
  <si>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</si>
  <si>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</si>
  <si>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</si>
  <si>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</si>
  <si>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</si>
  <si>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</si>
  <si>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</si>
  <si>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</si>
  <si>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</si>
  <si>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</si>
  <si>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</si>
  <si>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</si>
  <si>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</si>
  <si>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</si>
  <si>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</si>
  <si>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</si>
  <si>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</si>
  <si>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</si>
  <si>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</si>
  <si>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</si>
  <si>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</si>
  <si>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</si>
  <si>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</si>
  <si>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</si>
  <si>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</si>
  <si>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</si>
  <si>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</si>
  <si>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</si>
  <si>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</si>
  <si>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</si>
  <si>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</si>
  <si>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</si>
  <si>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</si>
  <si>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</si>
  <si>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</si>
  <si>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</si>
  <si>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</si>
  <si>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</si>
  <si>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</si>
  <si>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</si>
  <si>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</si>
  <si>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</si>
  <si>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</si>
  <si>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</si>
  <si>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</si>
  <si>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</si>
  <si>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</si>
  <si>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</si>
  <si>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</si>
  <si>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</si>
  <si>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</si>
  <si>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</si>
  <si>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</si>
  <si>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</si>
  <si>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</si>
  <si>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</si>
  <si>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</si>
  <si>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</si>
  <si>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</si>
  <si>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</si>
  <si>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</si>
  <si>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</si>
  <si>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</si>
  <si>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</si>
  <si>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</si>
  <si>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</si>
  <si>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</si>
  <si>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</si>
  <si>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</si>
  <si>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</si>
  <si>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</si>
  <si>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</si>
  <si>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</si>
  <si>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</si>
  <si>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</si>
  <si>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</si>
  <si>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</si>
  <si>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</si>
  <si>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</si>
  <si>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</si>
  <si>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</si>
  <si>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</si>
  <si>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</si>
  <si>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</si>
  <si>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</si>
  <si>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</si>
  <si>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</si>
  <si>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</si>
  <si>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</si>
  <si>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</si>
  <si>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</si>
  <si>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</si>
  <si>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</si>
  <si>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</si>
  <si>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</si>
  <si>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</si>
  <si>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</si>
  <si>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</si>
  <si>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</si>
  <si>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</si>
  <si>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</si>
  <si>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</si>
  <si>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</si>
  <si>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</si>
  <si>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</si>
  <si>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</si>
  <si>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</si>
  <si>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</si>
  <si>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</si>
  <si>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</si>
  <si>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</si>
  <si>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</si>
  <si>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</si>
  <si>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</si>
  <si>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</si>
  <si>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</si>
  <si>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</si>
  <si>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</si>
  <si>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</si>
  <si>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</si>
  <si>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</si>
  <si>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</si>
  <si>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</si>
  <si>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</si>
  <si>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</si>
  <si>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</si>
  <si>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</si>
  <si>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</si>
  <si>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</si>
  <si>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</si>
  <si>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</si>
  <si>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</si>
  <si>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</si>
  <si>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</si>
  <si>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</si>
  <si>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</si>
  <si>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</si>
  <si>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</si>
  <si>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</si>
  <si>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</si>
  <si>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</si>
  <si>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</si>
  <si>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</si>
  <si>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</si>
  <si>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</si>
  <si>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</si>
  <si>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</si>
  <si>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</si>
  <si>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</si>
  <si>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</si>
  <si>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</si>
  <si>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</si>
  <si>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</si>
  <si>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</si>
  <si>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</si>
  <si>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</si>
  <si>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</si>
  <si>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</si>
  <si>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</si>
  <si>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</si>
  <si>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</si>
  <si>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</si>
  <si>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</si>
  <si>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</si>
  <si>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</si>
  <si>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</si>
  <si>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</si>
  <si>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</si>
  <si>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</si>
  <si>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</si>
  <si>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</si>
  <si>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</si>
  <si>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</si>
  <si>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</si>
  <si>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</si>
  <si>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</si>
  <si>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</si>
  <si>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</si>
  <si>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</si>
  <si>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</si>
  <si>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</si>
  <si>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</si>
  <si>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</si>
  <si>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</si>
  <si>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</si>
  <si>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</si>
  <si>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</si>
  <si>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</si>
  <si>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</si>
  <si>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</si>
  <si>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</si>
  <si>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</si>
  <si>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</si>
  <si>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</si>
  <si>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</si>
  <si>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</si>
  <si>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</si>
  <si>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</si>
  <si>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</si>
  <si>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</si>
  <si>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</si>
  <si>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</si>
  <si>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</si>
  <si>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</si>
  <si>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</si>
  <si>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</si>
  <si>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</si>
  <si>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</si>
  <si>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</si>
  <si>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</si>
  <si>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</si>
  <si>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</si>
  <si>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</si>
  <si>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</si>
  <si>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</si>
  <si>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</si>
  <si>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</si>
  <si>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</si>
  <si>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</si>
  <si>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</si>
  <si>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</si>
  <si>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</si>
  <si>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</si>
  <si>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</si>
  <si>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</si>
  <si>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</si>
  <si>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</si>
  <si>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</si>
  <si>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</si>
  <si>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</si>
  <si>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</si>
  <si>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</si>
  <si>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</si>
  <si>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</si>
  <si>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</si>
  <si>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</si>
  <si>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</si>
  <si>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</si>
  <si>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</si>
  <si>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</si>
  <si>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</si>
  <si>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</si>
  <si>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</si>
  <si>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</si>
  <si>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</si>
  <si>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</si>
  <si>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</si>
  <si>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</si>
  <si>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</si>
  <si>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</si>
  <si>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</si>
  <si>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</si>
  <si>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</si>
  <si>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</si>
  <si>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</si>
  <si>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</si>
  <si>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</si>
  <si>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</si>
  <si>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</si>
  <si>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</si>
  <si>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</si>
  <si>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</si>
  <si>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</si>
  <si>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</si>
  <si>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</si>
  <si>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</si>
  <si>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</si>
  <si>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</si>
  <si>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</si>
  <si>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</si>
  <si>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</si>
  <si>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</si>
  <si>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</si>
  <si>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</si>
  <si>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</si>
  <si>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</si>
  <si>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</si>
  <si>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</si>
  <si>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</si>
  <si>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</si>
  <si>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</si>
  <si>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</si>
  <si>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</si>
  <si>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</si>
  <si>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</si>
  <si>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</si>
  <si>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</si>
  <si>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</si>
  <si>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</si>
  <si>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</si>
  <si>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</si>
  <si>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</si>
  <si>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</si>
  <si>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</si>
  <si>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</si>
  <si>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</si>
  <si>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</si>
  <si>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</si>
  <si>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</si>
  <si>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</si>
  <si>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</si>
  <si>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</si>
  <si>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</si>
  <si>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</si>
  <si>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</si>
  <si>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</si>
  <si>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</si>
  <si>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</si>
  <si>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</si>
  <si>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</si>
  <si>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</si>
  <si>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</si>
  <si>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</si>
  <si>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</si>
  <si>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</si>
  <si>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</si>
  <si>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</si>
  <si>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</si>
  <si>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</si>
  <si>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</si>
  <si>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</si>
  <si>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</si>
  <si>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</si>
  <si>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</si>
  <si>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</si>
  <si>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</si>
  <si>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</si>
  <si>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</si>
  <si>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</si>
  <si>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</si>
  <si>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</si>
  <si>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</si>
  <si>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</si>
  <si>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</si>
  <si>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</si>
  <si>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</si>
  <si>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</si>
  <si>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</si>
  <si>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</si>
  <si>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</si>
  <si>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</si>
  <si>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</si>
  <si>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</si>
  <si>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</si>
  <si>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</si>
  <si>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</si>
  <si>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</si>
  <si>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</si>
  <si>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</si>
  <si>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</si>
  <si>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</si>
  <si>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</si>
  <si>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</si>
  <si>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</si>
  <si>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</si>
  <si>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</si>
  <si>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</si>
  <si>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</si>
  <si>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</si>
  <si>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</si>
  <si>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</si>
  <si>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</si>
  <si>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</si>
  <si>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</si>
  <si>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</si>
  <si>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</si>
  <si>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</si>
  <si>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</si>
  <si>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</si>
  <si>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</si>
  <si>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</si>
  <si>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</si>
  <si>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</si>
  <si>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</si>
  <si>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</si>
  <si>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</si>
  <si>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</si>
  <si>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</si>
  <si>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</si>
  <si>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</si>
  <si>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</si>
  <si>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</si>
  <si>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</si>
  <si>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</si>
  <si>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</si>
  <si>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</si>
  <si>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</si>
  <si>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</si>
  <si>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</si>
  <si>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</si>
  <si>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</si>
  <si>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</si>
  <si>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</si>
  <si>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</si>
  <si>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</si>
  <si>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</si>
  <si>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</si>
  <si>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</si>
  <si>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</si>
  <si>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</si>
  <si>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</si>
  <si>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</si>
  <si>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</si>
  <si>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</si>
  <si>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</si>
  <si>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</si>
  <si>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</si>
  <si>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</si>
  <si>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</si>
  <si>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</si>
  <si>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</si>
  <si>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</si>
  <si>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</si>
  <si>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</si>
  <si>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</si>
  <si>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</si>
  <si>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</si>
  <si>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</si>
  <si>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</si>
  <si>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</si>
  <si>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</si>
  <si>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</si>
  <si>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</si>
  <si>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</si>
  <si>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</si>
  <si>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</si>
  <si>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</si>
  <si>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</si>
  <si>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</si>
  <si>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</si>
  <si>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</si>
  <si>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</si>
  <si>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</si>
  <si>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</si>
  <si>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</si>
  <si>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</si>
  <si>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</si>
  <si>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</si>
  <si>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</si>
  <si>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</si>
  <si>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</si>
  <si>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</si>
  <si>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</si>
  <si>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</si>
  <si>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</si>
  <si>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</si>
  <si>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</si>
  <si>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</si>
  <si>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</si>
  <si>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</si>
  <si>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</si>
  <si>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</si>
  <si>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</si>
  <si>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</si>
  <si>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</si>
  <si>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</si>
  <si>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</si>
  <si>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</si>
  <si>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</si>
  <si>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</si>
  <si>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</si>
  <si>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</si>
  <si>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</si>
  <si>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</si>
  <si>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</si>
  <si>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</si>
  <si>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</si>
  <si>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</si>
  <si>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</si>
  <si>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</si>
  <si>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</si>
  <si>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</si>
  <si>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</si>
  <si>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</si>
  <si>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</si>
  <si>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</si>
  <si>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</si>
  <si>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</si>
  <si>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</si>
  <si>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</si>
  <si>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</si>
  <si>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</si>
  <si>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</si>
  <si>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</si>
  <si>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</si>
  <si>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</si>
  <si>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</si>
  <si>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</si>
  <si>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</si>
  <si>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</si>
  <si>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</si>
  <si>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</si>
  <si>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</si>
  <si>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</si>
  <si>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</si>
  <si>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</si>
  <si>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</si>
  <si>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</si>
  <si>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</si>
  <si>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</si>
  <si>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</si>
  <si>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</si>
  <si>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</si>
  <si>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</si>
  <si>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</si>
  <si>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</si>
  <si>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</si>
  <si>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</si>
  <si>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</si>
  <si>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</si>
  <si>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</si>
  <si>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</si>
  <si>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</si>
  <si>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</si>
  <si>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</si>
  <si>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</si>
  <si>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</si>
  <si>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</si>
  <si>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</si>
  <si>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</si>
  <si>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</si>
  <si>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</si>
  <si>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</si>
  <si>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</si>
  <si>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</si>
  <si>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</si>
  <si>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</si>
  <si>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</si>
  <si>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</si>
  <si>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</si>
  <si>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</si>
  <si>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</si>
  <si>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</si>
  <si>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</si>
  <si>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</si>
  <si>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</si>
  <si>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</si>
  <si>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</si>
  <si>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</si>
  <si>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</si>
  <si>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</si>
  <si>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</si>
  <si>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</si>
  <si>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</si>
  <si>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</si>
  <si>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</si>
  <si>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</si>
  <si>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</si>
  <si>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</si>
  <si>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</si>
  <si>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</si>
  <si>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</si>
  <si>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</si>
  <si>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</si>
  <si>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</si>
  <si>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</si>
  <si>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</si>
  <si>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</si>
  <si>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</si>
  <si>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</si>
  <si>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</si>
  <si>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</si>
  <si>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</si>
  <si>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</si>
  <si>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</si>
  <si>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</si>
  <si>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</si>
  <si>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</si>
  <si>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</si>
  <si>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</si>
  <si>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</si>
  <si>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</si>
  <si>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</si>
  <si>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</si>
  <si>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</si>
  <si>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</si>
  <si>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</si>
  <si>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</si>
  <si>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</si>
  <si>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</si>
  <si>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</si>
  <si>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</si>
  <si>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</si>
  <si>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</si>
  <si>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</si>
  <si>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</si>
  <si>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</si>
  <si>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</si>
  <si>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</si>
  <si>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</si>
  <si>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</si>
  <si>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</si>
  <si>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</si>
  <si>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</si>
  <si>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</si>
  <si>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</si>
  <si>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</si>
  <si>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</si>
  <si>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</si>
  <si>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</si>
  <si>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</si>
  <si>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</si>
  <si>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</si>
  <si>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</si>
  <si>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</si>
  <si>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</si>
  <si>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</si>
  <si>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</si>
  <si>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</si>
  <si>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</si>
  <si>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</si>
  <si>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</si>
  <si>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</si>
  <si>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</si>
  <si>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</si>
  <si>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</si>
  <si>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</si>
  <si>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</si>
  <si>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</si>
  <si>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</si>
  <si>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</si>
  <si>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</si>
  <si>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</si>
  <si>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</si>
  <si>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</si>
  <si>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</si>
  <si>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</si>
  <si>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</si>
  <si>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</si>
  <si>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</si>
  <si>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</si>
  <si>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</si>
  <si>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</si>
  <si>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</si>
  <si>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</si>
  <si>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</si>
  <si>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</si>
  <si>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</si>
  <si>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</si>
  <si>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</si>
  <si>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</si>
  <si>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</si>
  <si>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</si>
  <si>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</si>
  <si>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</si>
  <si>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</si>
  <si>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</si>
  <si>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</si>
  <si>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</si>
  <si>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</si>
  <si>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</si>
  <si>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</si>
  <si>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</si>
  <si>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</si>
  <si>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</si>
  <si>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</si>
  <si>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</si>
  <si>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</si>
  <si>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</si>
  <si>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</si>
  <si>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</si>
  <si>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</si>
  <si>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</si>
  <si>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</si>
  <si>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</si>
  <si>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</si>
  <si>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</si>
  <si>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</si>
  <si>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</si>
  <si>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</si>
  <si>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</si>
  <si>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</si>
  <si>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</si>
  <si>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</si>
  <si>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</si>
  <si>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</si>
  <si>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</si>
  <si>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</si>
  <si>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</si>
  <si>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</si>
  <si>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</si>
  <si>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</si>
  <si>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</si>
  <si>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</si>
  <si>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</si>
  <si>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</si>
  <si>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</si>
  <si>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</si>
  <si>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</si>
  <si>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</si>
  <si>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</si>
  <si>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</si>
  <si>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</si>
  <si>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</si>
  <si>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</si>
  <si>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</si>
  <si>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</si>
  <si>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</si>
  <si>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</si>
  <si>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</si>
  <si>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</si>
  <si>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</si>
  <si>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</si>
  <si>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</si>
  <si>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</si>
  <si>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</si>
  <si>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</si>
  <si>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</si>
  <si>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</si>
  <si>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</si>
  <si>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</si>
  <si>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</si>
  <si>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</si>
  <si>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</si>
  <si>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</si>
  <si>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</si>
  <si>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</si>
  <si>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</si>
  <si>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</si>
  <si>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</si>
  <si>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</si>
  <si>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</si>
  <si>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</si>
  <si>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</si>
  <si>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</si>
  <si>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</si>
  <si>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</si>
  <si>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</si>
  <si>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</si>
  <si>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</si>
  <si>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</si>
  <si>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</si>
  <si>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</si>
  <si>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</si>
  <si>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</si>
  <si>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</si>
  <si>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</si>
  <si>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</si>
  <si>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</si>
  <si>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</si>
  <si>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</si>
  <si>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</si>
  <si>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</si>
  <si>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</si>
  <si>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</si>
  <si>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</si>
  <si>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</si>
  <si>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</si>
  <si>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</si>
  <si>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</si>
  <si>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</si>
  <si>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</si>
  <si>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</si>
  <si>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</si>
  <si>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</si>
  <si>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</si>
  <si>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</si>
  <si>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</si>
  <si>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</si>
  <si>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</si>
  <si>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</si>
  <si>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</si>
  <si>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</si>
  <si>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</si>
  <si>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</si>
  <si>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</si>
  <si>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</si>
  <si>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</si>
  <si>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</si>
  <si>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</si>
  <si>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</si>
  <si>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</si>
  <si>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</si>
  <si>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</si>
  <si>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</si>
  <si>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</si>
  <si>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</si>
  <si>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</si>
  <si>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</si>
  <si>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</si>
  <si>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</si>
  <si>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</si>
  <si>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</si>
  <si>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</si>
  <si>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</si>
  <si>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</si>
  <si>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</si>
  <si>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</si>
  <si>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</si>
  <si>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</si>
  <si>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</si>
  <si>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</si>
  <si>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</si>
  <si>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</si>
  <si>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</si>
  <si>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</si>
  <si>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</si>
  <si>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</si>
  <si>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</si>
  <si>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</si>
  <si>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</si>
  <si>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</si>
  <si>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</si>
  <si>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</si>
  <si>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</si>
  <si>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</si>
  <si>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</si>
  <si>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</si>
  <si>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</si>
  <si>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</si>
  <si>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</si>
  <si>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</si>
  <si>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</si>
  <si>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</si>
  <si>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</si>
  <si>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</si>
  <si>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</si>
  <si>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</si>
  <si>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</si>
  <si>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</si>
  <si>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</si>
  <si>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</si>
  <si>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</si>
  <si>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</si>
  <si>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</si>
  <si>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</si>
  <si>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</si>
  <si>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</si>
  <si>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</si>
  <si>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</si>
  <si>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</si>
  <si>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</si>
  <si>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</si>
  <si>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</si>
  <si>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</si>
  <si>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</si>
  <si>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</si>
  <si>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</si>
  <si>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</si>
  <si>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</si>
  <si>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</si>
  <si>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</si>
  <si>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</si>
  <si>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</si>
  <si>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</si>
  <si>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</si>
  <si>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</si>
  <si>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</si>
  <si>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</si>
  <si>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</si>
  <si>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</si>
  <si>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</si>
  <si>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</si>
  <si>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</si>
  <si>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</si>
  <si>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</si>
  <si>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</si>
  <si>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</si>
  <si>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</si>
  <si>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</si>
  <si>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</si>
  <si>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</si>
  <si>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</si>
  <si>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</si>
  <si>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</si>
  <si>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</si>
  <si>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</si>
  <si>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</si>
  <si>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</si>
  <si>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</si>
  <si>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</si>
  <si>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</si>
  <si>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</si>
  <si>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</si>
  <si>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</si>
  <si>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</si>
  <si>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</si>
  <si>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</si>
  <si>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</si>
  <si>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</si>
  <si>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</si>
  <si>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</si>
  <si>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</si>
  <si>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</si>
  <si>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</si>
  <si>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</si>
  <si>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</si>
  <si>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</si>
  <si>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</si>
  <si>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</si>
  <si>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</si>
  <si>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</si>
  <si>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</si>
  <si>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</si>
  <si>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</si>
  <si>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</si>
  <si>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</si>
  <si>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</si>
  <si>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</si>
  <si>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</si>
  <si>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</si>
  <si>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</si>
  <si>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</si>
  <si>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</si>
  <si>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</si>
  <si>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</si>
  <si>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</si>
  <si>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</si>
  <si>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</si>
  <si>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</si>
  <si>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</si>
  <si>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</si>
  <si>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</si>
  <si>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</si>
  <si>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</si>
  <si>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</si>
  <si>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</si>
  <si>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</si>
  <si>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</si>
  <si>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</si>
  <si>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</si>
  <si>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</si>
  <si>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</si>
  <si>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</si>
  <si>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</si>
  <si>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</si>
  <si>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</si>
  <si>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</si>
  <si>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</si>
  <si>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</si>
  <si>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</si>
  <si>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</si>
  <si>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</si>
  <si>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</si>
  <si>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</si>
  <si>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</si>
  <si>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</si>
  <si>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</si>
  <si>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</si>
  <si>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</si>
  <si>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</si>
  <si>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</si>
  <si>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</si>
  <si>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</si>
  <si>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</si>
  <si>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</si>
  <si>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</si>
  <si>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</si>
  <si>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</si>
  <si>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</si>
  <si>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</si>
  <si>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</si>
  <si>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</si>
  <si>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</si>
  <si>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</si>
  <si>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</si>
  <si>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</si>
  <si>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</si>
  <si>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</si>
  <si>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</si>
  <si>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</si>
  <si>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</si>
  <si>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</si>
  <si>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</si>
  <si>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</si>
  <si>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</si>
  <si>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</si>
  <si>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</si>
  <si>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</si>
  <si>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</si>
  <si>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</si>
  <si>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</si>
  <si>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</si>
  <si>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</si>
  <si>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</si>
  <si>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</si>
  <si>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</si>
  <si>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</si>
  <si>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</si>
  <si>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</si>
  <si>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</si>
  <si>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</si>
  <si>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</si>
  <si>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</si>
  <si>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</si>
  <si>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</si>
  <si>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</si>
  <si>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</si>
  <si>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</si>
  <si>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</si>
  <si>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</si>
  <si>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</si>
  <si>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</si>
  <si>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</si>
  <si>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</si>
  <si>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</si>
  <si>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</si>
  <si>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</si>
  <si>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</si>
  <si>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</si>
  <si>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</si>
  <si>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</si>
  <si>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</si>
  <si>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</si>
  <si>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</si>
  <si>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</si>
  <si>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</si>
  <si>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</si>
  <si>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</si>
  <si>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</si>
  <si>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</si>
  <si>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</si>
  <si>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</si>
  <si>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</si>
  <si>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</si>
  <si>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</si>
  <si>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</si>
  <si>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</si>
  <si>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</si>
  <si>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</si>
  <si>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</si>
  <si>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</si>
  <si>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</si>
  <si>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</si>
  <si>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</si>
  <si>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</si>
  <si>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</si>
  <si>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</si>
  <si>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</si>
  <si>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</si>
  <si>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</si>
  <si>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</si>
  <si>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</si>
  <si>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</si>
  <si>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</si>
  <si>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</si>
  <si>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</si>
  <si>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</si>
  <si>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</si>
  <si>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</si>
  <si>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</si>
  <si>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</si>
  <si>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</si>
  <si>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</si>
  <si>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</si>
  <si>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</si>
  <si>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</si>
  <si>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</si>
  <si>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</si>
  <si>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</si>
  <si>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</si>
  <si>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</si>
  <si>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</si>
  <si>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</si>
  <si>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</si>
  <si>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</si>
  <si>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</si>
  <si>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</si>
  <si>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</si>
  <si>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</si>
  <si>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</si>
  <si>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</si>
  <si>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</si>
  <si>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</si>
  <si>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</si>
  <si>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</si>
  <si>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</si>
  <si>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</si>
  <si>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</si>
  <si>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</si>
  <si>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</si>
  <si>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</si>
  <si>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</si>
  <si>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</si>
  <si>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</si>
  <si>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</si>
  <si>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</si>
  <si>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</si>
  <si>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</si>
  <si>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</si>
  <si>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</si>
  <si>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</si>
  <si>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</si>
  <si>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</si>
  <si>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</si>
  <si>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</si>
  <si>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</si>
  <si>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</si>
  <si>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</si>
  <si>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</si>
  <si>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</si>
  <si>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</si>
  <si>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</si>
  <si>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</si>
  <si>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</si>
  <si>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</si>
  <si>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</si>
  <si>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</si>
  <si>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</si>
  <si>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</si>
  <si>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</si>
  <si>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</si>
  <si>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</si>
  <si>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</si>
  <si>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</si>
  <si>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</si>
  <si>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</si>
  <si>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</si>
  <si>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</si>
  <si>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</si>
  <si>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</si>
  <si>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</si>
  <si>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</si>
  <si>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</si>
  <si>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</si>
  <si>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</si>
  <si>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</si>
  <si>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</si>
  <si>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</si>
  <si>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</si>
  <si>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</si>
  <si>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</si>
  <si>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</si>
  <si>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</si>
  <si>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</si>
  <si>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</si>
  <si>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</si>
  <si>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</si>
  <si>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</si>
  <si>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</si>
  <si>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</si>
  <si>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</si>
  <si>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</si>
  <si>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</si>
  <si>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</si>
  <si>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</si>
  <si>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</si>
  <si>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</si>
  <si>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</si>
  <si>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</si>
  <si>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</si>
  <si>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</si>
  <si>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</si>
  <si>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</si>
  <si>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</si>
  <si>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</si>
  <si>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</si>
  <si>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</si>
  <si>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</si>
  <si>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</si>
  <si>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</si>
  <si>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</si>
  <si>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</si>
  <si>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</si>
  <si>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</si>
  <si>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</si>
  <si>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</si>
  <si>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</si>
  <si>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</si>
  <si>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</si>
  <si>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</si>
  <si>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</si>
  <si>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</si>
  <si>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</si>
  <si>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</si>
  <si>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</si>
  <si>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</si>
  <si>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</si>
  <si>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</si>
  <si>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</si>
  <si>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</si>
  <si>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</si>
  <si>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</si>
  <si>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</si>
  <si>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</si>
  <si>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</si>
  <si>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</si>
  <si>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</si>
  <si>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</si>
  <si>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</si>
  <si>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</si>
  <si>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</si>
  <si>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</si>
  <si>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</si>
  <si>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</si>
  <si>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</si>
  <si>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</si>
  <si>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</si>
  <si>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</si>
  <si>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</si>
  <si>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</si>
  <si>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</si>
  <si>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</si>
  <si>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</si>
  <si>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</si>
  <si>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</si>
  <si>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</si>
  <si>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</si>
  <si>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</si>
  <si>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</si>
  <si>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</si>
  <si>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</si>
  <si>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</si>
  <si>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</si>
  <si>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</si>
  <si>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</si>
  <si>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</si>
  <si>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</si>
  <si>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</si>
  <si>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</si>
  <si>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</si>
  <si>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</si>
  <si>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</si>
  <si>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</si>
  <si>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</si>
  <si>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</si>
  <si>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</si>
  <si>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</si>
  <si>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</si>
  <si>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</si>
  <si>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</si>
  <si>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</si>
  <si>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</si>
  <si>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</si>
  <si>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</si>
  <si>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</si>
  <si>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</si>
  <si>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</si>
  <si>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</si>
  <si>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</si>
  <si>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</si>
  <si>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</si>
  <si>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</si>
  <si>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</si>
  <si>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</si>
  <si>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</si>
  <si>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</si>
  <si>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</si>
  <si>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</si>
  <si>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</si>
  <si>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</si>
  <si>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</si>
  <si>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</si>
  <si>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</si>
  <si>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</si>
  <si>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</si>
  <si>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</si>
  <si>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</si>
  <si>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</si>
  <si>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</si>
  <si>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</si>
  <si>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</si>
  <si>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</si>
  <si>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</si>
  <si>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</si>
  <si>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</si>
  <si>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</si>
  <si>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</si>
  <si>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</si>
  <si>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</si>
  <si>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</si>
  <si>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</si>
  <si>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</si>
  <si>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</si>
  <si>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</si>
  <si>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</si>
  <si>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</si>
  <si>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</si>
  <si>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</si>
  <si>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</si>
  <si>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</si>
  <si>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</si>
  <si>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</si>
  <si>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</si>
  <si>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</si>
  <si>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</si>
  <si>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</si>
  <si>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</si>
  <si>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</si>
  <si>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</si>
  <si>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</si>
  <si>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</si>
  <si>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</si>
  <si>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</si>
  <si>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</si>
  <si>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</si>
  <si>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</si>
  <si>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</si>
  <si>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</si>
  <si>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</si>
  <si>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</si>
  <si>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</si>
  <si>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</si>
  <si>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</si>
  <si>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</si>
  <si>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</si>
  <si>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</si>
  <si>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</si>
  <si>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</si>
  <si>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</si>
  <si>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</si>
  <si>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</si>
  <si>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</si>
  <si>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</si>
  <si>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</si>
  <si>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</si>
  <si>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</si>
  <si>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</si>
  <si>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</si>
  <si>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</si>
  <si>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</si>
  <si>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</si>
  <si>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</si>
  <si>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</si>
  <si>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</si>
  <si>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</si>
  <si>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</si>
  <si>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</si>
  <si>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</si>
  <si>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</si>
  <si>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</si>
  <si>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</si>
  <si>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</si>
  <si>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</si>
  <si>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</si>
  <si>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</si>
  <si>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</si>
  <si>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</si>
  <si>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</si>
  <si>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</si>
  <si>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</si>
  <si>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</si>
  <si>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</si>
  <si>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</si>
  <si>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</si>
  <si>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</si>
  <si>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</si>
  <si>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</si>
  <si>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</si>
  <si>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</si>
  <si>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</si>
  <si>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</si>
  <si>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</si>
  <si>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</si>
  <si>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</si>
  <si>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</si>
  <si>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</si>
  <si>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</si>
  <si>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</si>
  <si>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</si>
  <si>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</si>
  <si>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</si>
  <si>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</si>
  <si>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</si>
  <si>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</si>
  <si>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</si>
  <si>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</si>
  <si>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</si>
  <si>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</si>
  <si>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</si>
  <si>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</si>
  <si>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</si>
  <si>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</si>
  <si>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</si>
  <si>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</si>
  <si>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</si>
  <si>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</si>
  <si>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</si>
  <si>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</si>
  <si>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</si>
  <si>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</si>
  <si>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</si>
  <si>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</si>
  <si>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</si>
  <si>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</si>
  <si>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</si>
  <si>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</si>
  <si>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</si>
  <si>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</si>
  <si>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</si>
  <si>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</si>
  <si>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</si>
  <si>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</si>
  <si>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</si>
  <si>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</si>
  <si>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</si>
  <si>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</si>
  <si>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</si>
  <si>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</si>
  <si>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</si>
  <si>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</si>
  <si>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</si>
  <si>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</si>
  <si>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</si>
  <si>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</si>
  <si>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</si>
  <si>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</si>
  <si>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</si>
  <si>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</si>
  <si>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</si>
  <si>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</si>
  <si>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</si>
  <si>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</si>
  <si>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</si>
  <si>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</si>
  <si>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</si>
  <si>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</si>
  <si>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</si>
  <si>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</si>
  <si>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</si>
  <si>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</si>
  <si>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</si>
  <si>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</si>
  <si>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</si>
  <si>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</si>
  <si>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</si>
  <si>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</si>
  <si>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</si>
  <si>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</si>
  <si>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</si>
  <si>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</si>
  <si>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</si>
  <si>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</si>
  <si>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</si>
  <si>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</si>
  <si>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</si>
  <si>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</si>
  <si>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</si>
  <si>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</si>
  <si>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</si>
  <si>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</si>
  <si>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</si>
  <si>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</si>
  <si>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</si>
  <si>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</si>
  <si>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</si>
  <si>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</si>
  <si>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</si>
  <si>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</si>
  <si>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</si>
  <si>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</si>
  <si>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</si>
  <si>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</si>
  <si>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</si>
  <si>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</si>
  <si>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</si>
  <si>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</si>
  <si>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</si>
  <si>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</si>
  <si>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</si>
  <si>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</si>
  <si>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</si>
  <si>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</si>
  <si>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</si>
  <si>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</si>
  <si>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</si>
  <si>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</si>
  <si>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</si>
  <si>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</si>
  <si>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</si>
  <si>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</si>
  <si>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</si>
  <si>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</si>
  <si>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</si>
  <si>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</si>
  <si>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</si>
  <si>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</si>
  <si>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</si>
  <si>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</si>
  <si>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</si>
  <si>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</si>
  <si>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</si>
  <si>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</si>
  <si>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</si>
  <si>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</si>
  <si>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</si>
  <si>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</si>
  <si>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</si>
  <si>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</si>
  <si>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</si>
  <si>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</si>
  <si>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</si>
  <si>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</si>
  <si>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</si>
  <si>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</si>
  <si>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</si>
  <si>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</si>
  <si>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</si>
  <si>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</si>
  <si>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</si>
  <si>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</si>
  <si>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</si>
  <si>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</si>
  <si>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</si>
  <si>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</si>
  <si>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</si>
  <si>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</si>
  <si>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</si>
  <si>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</si>
  <si>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</si>
  <si>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</si>
  <si>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</si>
  <si>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</si>
  <si>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</si>
  <si>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</si>
  <si>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</si>
  <si>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</si>
  <si>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</si>
  <si>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</si>
  <si>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</si>
  <si>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</si>
  <si>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</si>
  <si>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</si>
  <si>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</si>
  <si>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</si>
  <si>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</si>
  <si>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</si>
  <si>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</si>
  <si>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</si>
  <si>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</si>
  <si>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</si>
  <si>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</si>
  <si>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</si>
  <si>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</si>
  <si>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</si>
  <si>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</si>
  <si>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</si>
  <si>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</si>
  <si>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</si>
  <si>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</si>
  <si>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</si>
  <si>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</si>
  <si>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</si>
  <si>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</si>
  <si>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</si>
  <si>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</si>
  <si>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</si>
  <si>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</si>
  <si>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</si>
  <si>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</si>
  <si>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</si>
  <si>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</si>
  <si>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</si>
  <si>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</si>
  <si>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</si>
  <si>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</si>
  <si>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</si>
  <si>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</si>
  <si>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</si>
  <si>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</si>
  <si>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</si>
  <si>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</si>
  <si>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</si>
  <si>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</si>
  <si>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</si>
  <si>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</si>
  <si>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</si>
  <si>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</si>
  <si>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</si>
  <si>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</si>
  <si>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</si>
  <si>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</si>
  <si>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</si>
  <si>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</si>
  <si>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</si>
  <si>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</si>
  <si>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</si>
  <si>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</si>
  <si>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</si>
  <si>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</si>
  <si>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</si>
  <si>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</si>
  <si>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</si>
  <si>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</si>
  <si>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</si>
  <si>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</si>
  <si>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</si>
  <si>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</si>
  <si>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</si>
  <si>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</si>
  <si>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</si>
  <si>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</si>
  <si>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</si>
  <si>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</si>
  <si>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</si>
  <si>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</si>
  <si>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</si>
  <si>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</si>
  <si>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</si>
  <si>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</si>
  <si>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</si>
  <si>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</si>
  <si>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</si>
  <si>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</si>
  <si>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</si>
  <si>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</si>
  <si>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</si>
  <si>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</si>
  <si>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</si>
  <si>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</si>
  <si>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</si>
  <si>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</si>
  <si>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</si>
  <si>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</si>
  <si>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</si>
  <si>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</si>
  <si>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</si>
  <si>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</si>
  <si>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</si>
  <si>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</si>
  <si>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</si>
  <si>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</si>
  <si>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</si>
  <si>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</si>
  <si>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</si>
  <si>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</si>
  <si>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</si>
  <si>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</si>
  <si>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</si>
  <si>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</si>
  <si>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</si>
  <si>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</si>
  <si>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</si>
  <si>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</si>
  <si>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</si>
  <si>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</si>
  <si>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</si>
  <si>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</si>
  <si>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</si>
  <si>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</si>
  <si>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</si>
  <si>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</si>
  <si>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</si>
  <si>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</si>
  <si>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</si>
  <si>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</si>
  <si>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</si>
  <si>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</si>
  <si>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</si>
  <si>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</si>
  <si>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</si>
  <si>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</si>
  <si>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</si>
  <si>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</si>
  <si>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</si>
  <si>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</si>
  <si>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</si>
  <si>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</si>
  <si>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</si>
  <si>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</si>
  <si>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</si>
  <si>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</si>
  <si>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</si>
  <si>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</si>
  <si>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</si>
  <si>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</si>
  <si>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</si>
  <si>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</si>
  <si>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</si>
  <si>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</si>
  <si>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</si>
  <si>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</si>
  <si>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</si>
  <si>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</si>
  <si>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</si>
  <si>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</si>
  <si>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</si>
  <si>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</si>
  <si>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</si>
  <si>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</si>
  <si>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</si>
  <si>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</si>
  <si>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</si>
  <si>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</si>
  <si>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</si>
  <si>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</si>
  <si>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</si>
  <si>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</si>
  <si>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</si>
  <si>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</si>
  <si>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</si>
  <si>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</si>
  <si>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</si>
  <si>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</si>
  <si>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</si>
  <si>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</si>
  <si>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</si>
  <si>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</si>
  <si>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</si>
  <si>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</si>
  <si>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</si>
  <si>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</si>
  <si>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</si>
  <si>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</si>
  <si>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</si>
  <si>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</si>
  <si>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</si>
  <si>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</si>
  <si>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</si>
  <si>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</si>
  <si>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</si>
  <si>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</si>
  <si>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</si>
  <si>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</si>
  <si>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</si>
  <si>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</si>
  <si>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</si>
  <si>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</si>
  <si>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</si>
  <si>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</si>
  <si>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</si>
  <si>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</si>
  <si>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</si>
  <si>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</si>
  <si>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</si>
  <si>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</si>
  <si>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</si>
  <si>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</si>
  <si>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</si>
  <si>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</si>
  <si>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</si>
  <si>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</si>
  <si>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</si>
  <si>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</si>
  <si>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</si>
  <si>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</si>
  <si>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</si>
  <si>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</si>
  <si>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</si>
  <si>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</si>
  <si>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</si>
  <si>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</si>
  <si>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</si>
  <si>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</si>
  <si>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</si>
  <si>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</si>
  <si>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</si>
  <si>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</si>
  <si>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</si>
  <si>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</si>
  <si>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</si>
  <si>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</si>
  <si>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</si>
  <si>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</si>
  <si>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</si>
  <si>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</si>
  <si>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</si>
  <si>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</si>
  <si>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</si>
  <si>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</si>
  <si>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</si>
  <si>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</si>
  <si>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</si>
  <si>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</si>
  <si>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</si>
  <si>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</si>
  <si>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</si>
  <si>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</si>
  <si>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</si>
  <si>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</si>
  <si>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</si>
  <si>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</si>
  <si>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</si>
  <si>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</si>
  <si>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</si>
  <si>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</si>
  <si>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</si>
  <si>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</si>
  <si>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</si>
  <si>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</si>
  <si>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</si>
  <si>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</si>
  <si>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</si>
  <si>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</si>
  <si>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</si>
  <si>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</si>
  <si>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</si>
  <si>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</si>
  <si>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</si>
  <si>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</si>
  <si>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</si>
  <si>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</si>
  <si>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</si>
  <si>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</si>
  <si>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</si>
  <si>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</si>
  <si>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</si>
  <si>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</si>
  <si>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</si>
  <si>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</si>
  <si>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</si>
  <si>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</si>
  <si>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</si>
  <si>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</si>
  <si>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</si>
  <si>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</si>
  <si>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</si>
  <si>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</si>
  <si>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</si>
  <si>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</si>
  <si>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</si>
  <si>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</si>
  <si>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</si>
  <si>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</si>
  <si>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</si>
  <si>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</si>
  <si>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</si>
  <si>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</si>
  <si>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</si>
  <si>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</si>
  <si>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</si>
  <si>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</si>
  <si>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</si>
  <si>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</si>
  <si>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</si>
  <si>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</si>
  <si>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</si>
  <si>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</si>
  <si>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</si>
  <si>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</si>
  <si>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</si>
  <si>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</si>
  <si>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</si>
  <si>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</si>
  <si>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</si>
  <si>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</si>
  <si>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</si>
  <si>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</si>
  <si>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</si>
  <si>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</si>
  <si>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</si>
  <si>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</si>
  <si>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</si>
  <si>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</si>
  <si>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</si>
  <si>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</si>
  <si>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</si>
  <si>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</si>
  <si>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</si>
  <si>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</si>
  <si>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</si>
  <si>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</si>
  <si>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</si>
  <si>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</si>
  <si>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</si>
  <si>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</si>
  <si>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</si>
  <si>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</si>
  <si>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</si>
  <si>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</si>
  <si>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</si>
  <si>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</si>
  <si>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</si>
  <si>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</si>
  <si>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</si>
  <si>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</si>
  <si>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</si>
  <si>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</si>
  <si>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</si>
  <si>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</si>
  <si>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</si>
  <si>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</si>
  <si>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</si>
  <si>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</si>
  <si>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</si>
  <si>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</si>
  <si>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</si>
  <si>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</si>
  <si>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</si>
  <si>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</si>
  <si>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</si>
  <si>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</si>
  <si>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</si>
  <si>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</si>
  <si>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</si>
  <si>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</si>
  <si>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</si>
  <si>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</si>
  <si>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</si>
  <si>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</si>
  <si>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</si>
  <si>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</si>
  <si>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</si>
  <si>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</si>
  <si>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</si>
  <si>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</si>
  <si>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</si>
  <si>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</si>
  <si>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</si>
  <si>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</si>
  <si>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</si>
  <si>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</si>
  <si>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</si>
  <si>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</si>
  <si>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</si>
  <si>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</si>
  <si>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</si>
  <si>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</si>
  <si>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</si>
  <si>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</si>
  <si>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</si>
  <si>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</si>
  <si>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</si>
  <si>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</si>
  <si>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</si>
  <si>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</si>
  <si>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</si>
  <si>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</si>
  <si>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</si>
  <si>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</si>
  <si>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</si>
  <si>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</si>
  <si>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</si>
  <si>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</si>
  <si>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</si>
  <si>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</si>
  <si>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</si>
  <si>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</si>
  <si>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</si>
  <si>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</si>
  <si>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</si>
  <si>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</si>
  <si>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</si>
  <si>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</si>
  <si>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</si>
  <si>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</si>
  <si>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</si>
  <si>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</si>
  <si>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</si>
  <si>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</si>
  <si>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</si>
  <si>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</si>
  <si>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</si>
  <si>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</si>
  <si>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</si>
  <si>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</si>
  <si>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</si>
  <si>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</si>
  <si>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</si>
  <si>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</si>
  <si>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</si>
  <si>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</si>
  <si>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</si>
  <si>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</si>
  <si>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</si>
  <si>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</si>
  <si>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</si>
  <si>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</si>
  <si>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</si>
  <si>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</si>
  <si>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</si>
  <si>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</si>
  <si>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</si>
  <si>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</si>
  <si>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</si>
  <si>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</si>
  <si>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</si>
  <si>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</si>
  <si>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</si>
  <si>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</si>
  <si>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</si>
  <si>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</si>
  <si>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</si>
  <si>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</si>
  <si>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</si>
  <si>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</si>
  <si>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</si>
  <si>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</si>
  <si>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</si>
  <si>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</si>
  <si>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</si>
  <si>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</si>
  <si>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</si>
  <si>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</si>
  <si>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</si>
  <si>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</si>
  <si>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</si>
  <si>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</si>
  <si>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</si>
  <si>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</si>
  <si>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</si>
  <si>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</si>
  <si>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</si>
  <si>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</si>
  <si>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</si>
  <si>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</si>
  <si>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</si>
  <si>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</si>
  <si>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</si>
  <si>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</si>
  <si>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</si>
  <si>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</si>
  <si>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</si>
  <si>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</si>
  <si>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</si>
  <si>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</si>
  <si>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</si>
  <si>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</si>
  <si>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</si>
  <si>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</si>
  <si>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</si>
  <si>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</si>
  <si>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</si>
  <si>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</si>
  <si>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</si>
  <si>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</si>
  <si>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</si>
  <si>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</si>
  <si>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</si>
  <si>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</si>
  <si>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</si>
  <si>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</si>
  <si>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</si>
  <si>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</si>
  <si>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</si>
  <si>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</si>
  <si>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</si>
  <si>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</si>
  <si>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</si>
  <si>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</si>
  <si>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</si>
  <si>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</si>
  <si>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</si>
  <si>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</si>
  <si>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</si>
  <si>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</si>
  <si>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</si>
  <si>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</si>
  <si>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</si>
  <si>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</si>
  <si>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</si>
  <si>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</si>
  <si>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</si>
  <si>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</si>
  <si>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</si>
  <si>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</si>
  <si>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</si>
  <si>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</si>
  <si>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</si>
  <si>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</si>
  <si>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</si>
  <si>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</si>
  <si>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</si>
  <si>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</si>
  <si>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</si>
  <si>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</si>
  <si>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</si>
  <si>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</si>
  <si>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</si>
  <si>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</si>
  <si>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</si>
  <si>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</si>
  <si>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</si>
  <si>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</si>
  <si>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</si>
  <si>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</si>
  <si>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</si>
  <si>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</si>
  <si>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</si>
  <si>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</si>
  <si>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</si>
  <si>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</si>
  <si>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</si>
  <si>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</si>
  <si>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</si>
  <si>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</si>
  <si>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</si>
  <si>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</si>
  <si>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</si>
  <si>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</si>
  <si>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</si>
  <si>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</si>
  <si>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</si>
  <si>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</si>
  <si>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</si>
  <si>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</si>
  <si>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</si>
  <si>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</si>
  <si>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</si>
  <si>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</si>
  <si>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</si>
  <si>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</si>
  <si>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</si>
  <si>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</si>
  <si>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</si>
  <si>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</si>
  <si>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</si>
  <si>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</si>
  <si>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</si>
  <si>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</si>
  <si>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</si>
  <si>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</si>
  <si>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</si>
  <si>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</si>
  <si>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</si>
  <si>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</si>
  <si>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</si>
  <si>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</si>
  <si>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</si>
  <si>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</si>
  <si>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</si>
  <si>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</si>
  <si>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</si>
  <si>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</si>
  <si>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</si>
  <si>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</si>
  <si>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</si>
  <si>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</si>
  <si>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</si>
  <si>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</si>
  <si>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</si>
  <si>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</si>
  <si>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</si>
  <si>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</si>
  <si>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</si>
  <si>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</si>
  <si>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</si>
  <si>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</si>
  <si>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</si>
  <si>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</si>
  <si>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</si>
  <si>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</si>
  <si>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</si>
  <si>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</si>
  <si>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</si>
  <si>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</si>
  <si>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</si>
  <si>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</si>
  <si>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</si>
  <si>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</si>
  <si>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</si>
  <si>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</si>
  <si>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</si>
  <si>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</si>
  <si>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</si>
  <si>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</si>
  <si>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</si>
  <si>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</si>
  <si>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</si>
  <si>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</si>
  <si>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</si>
  <si>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</si>
  <si>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</si>
  <si>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</si>
  <si>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</si>
  <si>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</si>
  <si>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</si>
  <si>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</si>
  <si>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</si>
  <si>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</si>
  <si>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</si>
  <si>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</si>
  <si>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</si>
  <si>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</si>
  <si>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</si>
  <si>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</si>
  <si>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</si>
  <si>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</si>
  <si>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</si>
  <si>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</si>
  <si>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</si>
  <si>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</si>
  <si>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</si>
  <si>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</si>
  <si>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</si>
  <si>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</si>
  <si>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</si>
  <si>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</si>
  <si>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</si>
  <si>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</si>
  <si>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</si>
  <si>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</si>
  <si>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</si>
  <si>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</si>
  <si>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</si>
  <si>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</si>
  <si>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</si>
  <si>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</si>
  <si>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</si>
  <si>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</si>
  <si>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</si>
  <si>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</si>
  <si>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</si>
  <si>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</si>
  <si>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</si>
  <si>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</si>
  <si>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</si>
  <si>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</si>
  <si>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</si>
  <si>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</si>
  <si>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</si>
  <si>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</si>
  <si>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</si>
  <si>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</si>
  <si>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</si>
  <si>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</si>
  <si>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</si>
  <si>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</si>
  <si>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</si>
  <si>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</si>
  <si>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</si>
  <si>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</si>
  <si>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</si>
  <si>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</si>
  <si>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</si>
  <si>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</si>
  <si>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</si>
  <si>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</si>
  <si>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</si>
  <si>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</si>
  <si>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</si>
  <si>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</si>
  <si>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</si>
  <si>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</si>
  <si>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</si>
  <si>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</si>
  <si>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</si>
  <si>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</si>
  <si>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</si>
  <si>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</si>
  <si>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</si>
  <si>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</si>
  <si>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</si>
  <si>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</si>
  <si>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</si>
  <si>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</si>
  <si>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</si>
  <si>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</si>
  <si>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</si>
  <si>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</si>
  <si>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</si>
  <si>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</si>
  <si>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</si>
  <si>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</si>
  <si>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</si>
  <si>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</si>
  <si>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</si>
  <si>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</si>
  <si>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</si>
  <si>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</si>
  <si>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</si>
  <si>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</si>
  <si>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</si>
  <si>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</si>
  <si>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</si>
  <si>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</si>
  <si>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</si>
  <si>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</si>
  <si>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</si>
  <si>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</si>
  <si>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</si>
  <si>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</si>
  <si>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</si>
  <si>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</si>
  <si>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</si>
  <si>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</si>
  <si>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</si>
  <si>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</si>
  <si>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</si>
  <si>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</si>
  <si>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</si>
  <si>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</si>
  <si>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</si>
  <si>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</si>
  <si>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</si>
  <si>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</si>
  <si>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</si>
  <si>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</si>
  <si>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</si>
  <si>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</si>
  <si>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</si>
  <si>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</si>
  <si>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</si>
  <si>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</si>
  <si>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</si>
  <si>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</si>
  <si>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</si>
  <si>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</si>
  <si>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</si>
  <si>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</si>
  <si>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</si>
  <si>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</si>
  <si>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</si>
  <si>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</si>
  <si>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</si>
  <si>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</si>
  <si>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</si>
  <si>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</si>
  <si>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</si>
  <si>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</si>
  <si>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</si>
  <si>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</si>
  <si>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</si>
  <si>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</si>
  <si>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</si>
  <si>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</si>
  <si>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</si>
  <si>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</si>
  <si>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</si>
  <si>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</si>
  <si>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</si>
  <si>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</si>
  <si>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</si>
  <si>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</si>
  <si>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</si>
  <si>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</si>
  <si>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</si>
  <si>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</si>
  <si>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</si>
  <si>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</si>
  <si>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</si>
  <si>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</si>
  <si>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</si>
  <si>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</si>
  <si>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</si>
  <si>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</si>
  <si>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</si>
  <si>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</si>
  <si>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</si>
  <si>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</si>
  <si>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</si>
  <si>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</si>
  <si>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</si>
  <si>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</si>
  <si>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</si>
  <si>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</si>
  <si>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</si>
  <si>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</si>
  <si>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</si>
  <si>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</si>
  <si>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</si>
  <si>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</si>
  <si>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</si>
  <si>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</si>
  <si>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</si>
  <si>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</si>
  <si>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</si>
  <si>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</si>
  <si>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</si>
  <si>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</si>
  <si>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</si>
  <si>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</si>
  <si>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</si>
  <si>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</si>
  <si>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</si>
  <si>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</si>
  <si>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</si>
  <si>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</si>
  <si>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</si>
  <si>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</si>
  <si>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</si>
  <si>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</si>
  <si>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</si>
  <si>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</si>
  <si>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</si>
  <si>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</si>
  <si>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</si>
  <si>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</si>
  <si>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</si>
  <si>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</si>
  <si>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</si>
  <si>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</si>
  <si>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</si>
  <si>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</si>
  <si>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</si>
  <si>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</si>
  <si>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</si>
  <si>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</si>
  <si>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</si>
  <si>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</si>
  <si>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</si>
  <si>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</si>
  <si>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</si>
  <si>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</si>
  <si>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</si>
  <si>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</si>
  <si>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</si>
  <si>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</si>
  <si>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</si>
  <si>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</si>
  <si>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</si>
  <si>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</si>
  <si>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</si>
  <si>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</si>
  <si>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</si>
  <si>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</si>
  <si>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</si>
  <si>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</si>
  <si>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</si>
  <si>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</si>
  <si>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</si>
  <si>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</si>
  <si>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</si>
  <si>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</si>
  <si>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</si>
  <si>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</si>
  <si>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</si>
  <si>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</si>
  <si>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</si>
  <si>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</si>
  <si>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</si>
  <si>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</si>
  <si>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</si>
  <si>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</si>
  <si>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</si>
  <si>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</si>
  <si>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</si>
  <si>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</si>
  <si>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</si>
  <si>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</si>
  <si>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</si>
  <si>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</si>
  <si>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</si>
  <si>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</si>
  <si>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</si>
  <si>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</si>
  <si>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</si>
  <si>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</si>
  <si>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</si>
  <si>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</si>
  <si>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</si>
  <si>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</si>
  <si>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</si>
  <si>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</si>
  <si>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</si>
  <si>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</si>
  <si>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</si>
  <si>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</si>
  <si>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</si>
  <si>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</si>
  <si>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</si>
  <si>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</si>
  <si>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</si>
  <si>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</si>
  <si>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</si>
  <si>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</si>
  <si>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</si>
  <si>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</si>
  <si>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</si>
  <si>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</si>
  <si>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</si>
  <si>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</si>
  <si>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</si>
  <si>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</si>
  <si>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</si>
  <si>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</si>
  <si>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</si>
  <si>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</si>
  <si>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</si>
  <si>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</si>
  <si>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</si>
  <si>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</si>
  <si>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</si>
  <si>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</si>
  <si>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</si>
  <si>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</si>
  <si>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</si>
  <si>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</si>
  <si>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</si>
  <si>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</si>
  <si>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</si>
  <si>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</si>
  <si>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</si>
  <si>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</si>
  <si>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</si>
  <si>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</si>
  <si>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</si>
  <si>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</si>
  <si>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</si>
  <si>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</si>
  <si>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</si>
  <si>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</si>
  <si>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</si>
  <si>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</si>
  <si>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</si>
  <si>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</si>
  <si>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</si>
  <si>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</si>
  <si>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</si>
  <si>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</si>
  <si>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</si>
  <si>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</si>
  <si>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</si>
  <si>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</si>
  <si>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</si>
  <si>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</si>
  <si>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</si>
  <si>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</si>
  <si>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</si>
  <si>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</si>
  <si>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</si>
  <si>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</si>
  <si>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</si>
  <si>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</si>
  <si>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</si>
  <si>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</si>
  <si>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</si>
  <si>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</si>
  <si>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</si>
  <si>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</si>
  <si>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</si>
  <si>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</si>
  <si>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</si>
  <si>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</si>
  <si>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</si>
  <si>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</si>
  <si>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</si>
  <si>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</si>
  <si>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</si>
  <si>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</si>
  <si>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</si>
  <si>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</si>
  <si>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</si>
  <si>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</si>
  <si>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</si>
  <si>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</si>
  <si>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</si>
  <si>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</si>
  <si>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</si>
  <si>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</si>
  <si>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</si>
  <si>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</si>
  <si>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</si>
  <si>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</si>
  <si>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</si>
  <si>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</si>
  <si>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</si>
  <si>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</si>
  <si>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</si>
  <si>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</si>
  <si>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</si>
  <si>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</si>
  <si>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</si>
  <si>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</si>
  <si>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</si>
  <si>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</si>
  <si>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</si>
  <si>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</si>
  <si>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</si>
  <si>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</si>
  <si>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</si>
  <si>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</si>
  <si>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</si>
  <si>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</si>
  <si>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</si>
  <si>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</si>
  <si>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</si>
  <si>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</si>
  <si>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</si>
  <si>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</si>
  <si>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</si>
  <si>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</si>
  <si>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</si>
  <si>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</si>
  <si>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</si>
  <si>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</si>
  <si>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</si>
  <si>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</si>
  <si>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</si>
  <si>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</si>
  <si>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</si>
  <si>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</si>
  <si>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</si>
  <si>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</si>
  <si>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</si>
  <si>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</si>
  <si>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</si>
  <si>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</si>
  <si>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</si>
  <si>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</si>
  <si>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</si>
  <si>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</si>
  <si>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</si>
  <si>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</si>
  <si>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</si>
  <si>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</si>
  <si>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</si>
  <si>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</si>
  <si>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</si>
  <si>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</si>
  <si>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</si>
  <si>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</si>
  <si>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</si>
  <si>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</si>
  <si>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</si>
  <si>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</si>
  <si>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</si>
  <si>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</si>
  <si>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</si>
  <si>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</si>
  <si>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</si>
  <si>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</si>
  <si>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</si>
  <si>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</si>
  <si>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</si>
  <si>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</si>
  <si>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</si>
  <si>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</si>
  <si>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</si>
  <si>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</si>
  <si>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</si>
  <si>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</si>
  <si>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</si>
  <si>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</si>
  <si>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</si>
  <si>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</si>
  <si>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</si>
  <si>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</si>
  <si>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</si>
  <si>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</si>
  <si>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</si>
  <si>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</si>
  <si>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</si>
  <si>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</si>
  <si>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</si>
  <si>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</si>
  <si>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</si>
  <si>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</si>
  <si>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</si>
  <si>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</si>
  <si>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</si>
  <si>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</si>
  <si>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</si>
  <si>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</si>
  <si>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</si>
  <si>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</si>
  <si>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</si>
  <si>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</si>
  <si>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</si>
  <si>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</si>
  <si>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</si>
  <si>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</si>
  <si>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</si>
  <si>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</si>
  <si>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</si>
  <si>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</si>
  <si>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</si>
  <si>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</si>
  <si>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</si>
  <si>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</si>
  <si>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</si>
  <si>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</si>
  <si>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</si>
  <si>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</si>
  <si>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</si>
  <si>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</si>
  <si>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</si>
  <si>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</si>
  <si>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</si>
  <si>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</si>
  <si>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</si>
  <si>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</si>
  <si>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</si>
  <si>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</si>
  <si>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</si>
  <si>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</si>
  <si>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</si>
  <si>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</si>
  <si>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</si>
  <si>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</si>
  <si>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</si>
  <si>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</si>
  <si>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</si>
  <si>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</si>
  <si>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</si>
  <si>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</si>
  <si>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</si>
  <si>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</si>
  <si>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</si>
  <si>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</si>
  <si>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</si>
  <si>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</si>
  <si>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</si>
  <si>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</si>
  <si>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</si>
  <si>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</si>
  <si>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</si>
  <si>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</si>
  <si>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</si>
  <si>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</si>
  <si>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</si>
  <si>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</si>
  <si>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</si>
  <si>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</si>
  <si>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</si>
  <si>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</si>
  <si>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</si>
  <si>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</si>
  <si>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</si>
  <si>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</si>
  <si>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</si>
  <si>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</si>
  <si>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</si>
  <si>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</si>
  <si>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</si>
  <si>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</si>
  <si>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</si>
  <si>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</si>
  <si>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</si>
  <si>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</si>
  <si>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</si>
  <si>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</si>
  <si>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</si>
  <si>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</si>
  <si>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</si>
  <si>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</si>
  <si>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</si>
  <si>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</si>
  <si>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</si>
  <si>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</si>
  <si>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</si>
  <si>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</si>
  <si>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</si>
  <si>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</si>
  <si>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</si>
  <si>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</si>
  <si>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</si>
  <si>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</si>
  <si>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</si>
  <si>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</si>
  <si>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</si>
  <si>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</si>
  <si>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</si>
  <si>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</si>
  <si>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</si>
  <si>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</si>
  <si>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</si>
  <si>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</si>
  <si>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</si>
  <si>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</si>
  <si>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</si>
  <si>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</si>
  <si>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</si>
  <si>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</si>
  <si>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</si>
  <si>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</si>
  <si>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</si>
  <si>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</si>
  <si>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</si>
  <si>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</si>
  <si>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</si>
  <si>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</si>
  <si>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</si>
  <si>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</si>
  <si>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</si>
  <si>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</si>
  <si>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</si>
  <si>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</si>
  <si>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</si>
  <si>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</si>
  <si>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</si>
  <si>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</si>
  <si>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</si>
  <si>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</si>
  <si>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</si>
  <si>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</si>
  <si>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</si>
  <si>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</si>
  <si>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</si>
  <si>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</si>
  <si>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</si>
  <si>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</si>
  <si>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</si>
  <si>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</si>
  <si>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</si>
  <si>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</si>
  <si>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</si>
  <si>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</si>
  <si>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</si>
  <si>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</si>
  <si>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</si>
  <si>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</si>
  <si>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</si>
  <si>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</si>
  <si>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</si>
  <si>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</si>
  <si>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</si>
  <si>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</si>
  <si>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</si>
  <si>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</si>
  <si>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</si>
  <si>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</si>
  <si>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</si>
  <si>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</si>
  <si>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</si>
  <si>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</si>
  <si>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</si>
  <si>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</si>
  <si>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</si>
  <si>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</si>
  <si>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</si>
  <si>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</si>
  <si>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</si>
  <si>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</si>
  <si>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</si>
  <si>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</si>
  <si>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</si>
  <si>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</si>
  <si>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</si>
  <si>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</si>
  <si>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</si>
  <si>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</si>
  <si>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</si>
  <si>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</si>
  <si>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</si>
  <si>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</si>
  <si>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</si>
  <si>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</si>
  <si>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</si>
  <si>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</si>
  <si>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</si>
  <si>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</si>
  <si>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</si>
  <si>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</si>
  <si>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</si>
  <si>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</si>
  <si>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</si>
  <si>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</si>
  <si>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</si>
  <si>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</si>
  <si>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</si>
  <si>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</si>
  <si>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</si>
  <si>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</si>
  <si>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</si>
  <si>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</si>
  <si>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</si>
  <si>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</si>
  <si>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</si>
  <si>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</si>
  <si>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</si>
  <si>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</si>
  <si>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</si>
  <si>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</si>
  <si>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</si>
  <si>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</si>
  <si>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</si>
  <si>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</si>
  <si>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</si>
  <si>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</si>
  <si>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</si>
  <si>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</si>
  <si>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</si>
  <si>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</si>
  <si>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</si>
  <si>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</si>
  <si>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</si>
  <si>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</si>
  <si>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</si>
  <si>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</si>
  <si>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</si>
  <si>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</si>
  <si>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</si>
  <si>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</si>
  <si>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</si>
  <si>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</si>
  <si>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</si>
  <si>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</si>
  <si>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</si>
  <si>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</si>
  <si>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</si>
  <si>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</si>
  <si>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</si>
  <si>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</si>
  <si>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</si>
  <si>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</si>
  <si>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</si>
  <si>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</si>
  <si>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</si>
  <si>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</si>
  <si>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</si>
  <si>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</si>
  <si>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</si>
  <si>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</si>
  <si>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</si>
  <si>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</si>
  <si>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</si>
  <si>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</si>
  <si>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</si>
  <si>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</si>
  <si>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</si>
  <si>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</si>
  <si>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</si>
  <si>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</si>
  <si>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</si>
  <si>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</si>
  <si>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</si>
  <si>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</si>
  <si>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</si>
  <si>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</si>
  <si>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</si>
  <si>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</si>
  <si>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</si>
  <si>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</si>
  <si>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</si>
  <si>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</si>
  <si>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</si>
  <si>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</si>
  <si>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</si>
  <si>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</si>
  <si>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</si>
  <si>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</si>
  <si>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</si>
  <si>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</si>
  <si>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</si>
  <si>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</si>
  <si>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</si>
  <si>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</si>
  <si>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</si>
  <si>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</si>
  <si>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</si>
  <si>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</si>
  <si>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</si>
  <si>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</si>
  <si>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</si>
  <si>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</si>
  <si>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</si>
  <si>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</si>
  <si>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</si>
  <si>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</si>
  <si>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</si>
  <si>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</si>
  <si>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</si>
  <si>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</si>
  <si>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</si>
  <si>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</si>
  <si>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</si>
  <si>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</si>
  <si>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</si>
  <si>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</si>
  <si>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</si>
  <si>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</si>
  <si>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</si>
  <si>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</si>
  <si>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</si>
  <si>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</si>
  <si>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</si>
  <si>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</si>
  <si>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</si>
  <si>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</si>
  <si>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</si>
  <si>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</si>
  <si>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</si>
  <si>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</si>
  <si>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</si>
  <si>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</si>
  <si>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</si>
  <si>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</si>
  <si>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</si>
  <si>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</si>
  <si>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</si>
  <si>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</si>
  <si>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</si>
  <si>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</si>
  <si>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</si>
  <si>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</si>
  <si>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</si>
  <si>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</si>
  <si>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</si>
  <si>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</si>
  <si>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</si>
  <si>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</si>
  <si>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</si>
  <si>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</si>
  <si>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</si>
  <si>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</si>
  <si>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</si>
  <si>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</si>
  <si>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</si>
  <si>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</si>
  <si>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</si>
  <si>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</si>
  <si>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</si>
  <si>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</si>
  <si>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</si>
  <si>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</si>
  <si>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</si>
  <si>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</si>
  <si>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</si>
  <si>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</si>
  <si>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</si>
  <si>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</si>
  <si>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</si>
  <si>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</si>
  <si>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</si>
  <si>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</si>
  <si>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</si>
  <si>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</si>
  <si>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</si>
  <si>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</si>
  <si>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</si>
  <si>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</si>
  <si>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</si>
  <si>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</si>
  <si>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</si>
  <si>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</si>
  <si>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</si>
  <si>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</si>
  <si>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</si>
  <si>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</si>
  <si>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</si>
  <si>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</si>
  <si>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</si>
  <si>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</si>
  <si>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</si>
  <si>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</si>
  <si>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</si>
  <si>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</si>
  <si>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</si>
  <si>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</si>
  <si>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</si>
  <si>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</si>
  <si>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</si>
  <si>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</si>
  <si>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</si>
  <si>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</si>
  <si>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</si>
  <si>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</si>
  <si>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</si>
  <si>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</si>
  <si>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</si>
  <si>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</si>
  <si>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</si>
  <si>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</si>
  <si>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</si>
  <si>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</si>
  <si>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</si>
  <si>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</si>
  <si>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</si>
  <si>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</si>
  <si>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</si>
  <si>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</si>
  <si>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</si>
  <si>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</si>
  <si>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</si>
  <si>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</si>
  <si>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</si>
  <si>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</si>
  <si>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</si>
  <si>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</si>
  <si>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</si>
  <si>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</si>
  <si>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</si>
  <si>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</si>
  <si>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</si>
  <si>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</si>
  <si>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</si>
  <si>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</si>
  <si>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</si>
  <si>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</si>
  <si>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</si>
  <si>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</si>
  <si>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</si>
  <si>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</si>
  <si>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</si>
  <si>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</si>
  <si>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</si>
  <si>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</si>
  <si>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</si>
  <si>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</si>
  <si>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</si>
  <si>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</si>
  <si>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</si>
  <si>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</si>
  <si>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</si>
  <si>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</si>
  <si>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</si>
  <si>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</si>
  <si>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</si>
  <si>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</si>
  <si>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</si>
  <si>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</si>
  <si>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</si>
  <si>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</si>
  <si>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</si>
  <si>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</si>
  <si>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</si>
  <si>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</si>
  <si>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</si>
  <si>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</si>
  <si>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</si>
  <si>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</si>
  <si>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</si>
  <si>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</si>
  <si>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</si>
  <si>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</si>
  <si>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</si>
  <si>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</si>
  <si>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</si>
  <si>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</si>
  <si>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</si>
  <si>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</si>
  <si>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</si>
  <si>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</si>
  <si>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</si>
  <si>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</si>
  <si>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</si>
  <si>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</si>
  <si>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</si>
  <si>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</si>
  <si>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</si>
  <si>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</si>
  <si>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</si>
  <si>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</si>
  <si>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</si>
  <si>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</si>
  <si>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</si>
  <si>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</si>
  <si>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</si>
  <si>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</si>
  <si>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</si>
  <si>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</si>
  <si>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</si>
  <si>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</si>
  <si>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</si>
  <si>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</si>
  <si>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</si>
  <si>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</si>
  <si>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</si>
  <si>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</si>
  <si>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</si>
  <si>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</si>
  <si>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</si>
  <si>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</si>
  <si>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</si>
  <si>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</si>
  <si>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</si>
  <si>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</si>
  <si>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</si>
  <si>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</si>
  <si>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</si>
  <si>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</si>
  <si>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</si>
  <si>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</si>
  <si>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</si>
  <si>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</si>
  <si>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</si>
  <si>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</si>
  <si>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</si>
  <si>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</si>
  <si>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</si>
  <si>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</si>
  <si>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</si>
  <si>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</si>
  <si>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</si>
  <si>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</si>
  <si>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</si>
  <si>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</si>
  <si>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</si>
  <si>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</si>
  <si>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</si>
  <si>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</si>
  <si>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</si>
  <si>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</si>
  <si>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</si>
  <si>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</si>
  <si>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</si>
  <si>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</si>
  <si>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</si>
  <si>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</si>
  <si>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</si>
  <si>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</si>
  <si>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</si>
  <si>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</si>
  <si>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</si>
  <si>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</si>
  <si>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</si>
  <si>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</si>
  <si>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</si>
  <si>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</si>
  <si>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</si>
  <si>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</si>
  <si>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</si>
  <si>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</si>
  <si>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</si>
  <si>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</si>
  <si>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</si>
  <si>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</si>
  <si>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</si>
  <si>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</si>
  <si>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</si>
  <si>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</si>
  <si>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</si>
  <si>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</si>
  <si>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</si>
  <si>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</si>
  <si>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</si>
  <si>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</si>
  <si>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</si>
  <si>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</si>
  <si>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</si>
  <si>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</si>
  <si>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</si>
  <si>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</si>
  <si>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</si>
  <si>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</si>
  <si>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</si>
  <si>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</si>
  <si>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</si>
  <si>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</si>
  <si>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</si>
  <si>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</si>
  <si>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</si>
  <si>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</si>
  <si>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</si>
  <si>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</si>
  <si>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</si>
  <si>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</si>
  <si>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</si>
  <si>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</si>
  <si>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</si>
  <si>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</si>
  <si>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</si>
  <si>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</si>
  <si>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</si>
  <si>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</si>
  <si>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</si>
  <si>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</si>
  <si>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</si>
  <si>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</si>
  <si>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</si>
  <si>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</si>
  <si>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</si>
  <si>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</si>
  <si>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</si>
  <si>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</si>
  <si>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</si>
  <si>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</si>
  <si>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</si>
  <si>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</si>
  <si>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</si>
  <si>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</si>
  <si>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</si>
  <si>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</si>
  <si>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</si>
  <si>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</si>
  <si>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</si>
  <si>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</si>
  <si>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</si>
  <si>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</si>
  <si>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</si>
  <si>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</si>
  <si>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</si>
  <si>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</si>
  <si>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</si>
  <si>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</si>
  <si>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</si>
  <si>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</si>
  <si>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</si>
  <si>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</si>
  <si>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</si>
  <si>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</si>
  <si>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</si>
  <si>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</si>
  <si>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</si>
  <si>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</si>
  <si>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</si>
  <si>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</si>
  <si>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</si>
  <si>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</si>
  <si>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</si>
  <si>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</si>
  <si>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</si>
  <si>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</si>
  <si>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</si>
  <si>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</si>
  <si>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</si>
  <si>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</si>
  <si>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</si>
  <si>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</si>
  <si>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</si>
  <si>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</si>
  <si>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</si>
  <si>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</si>
  <si>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</si>
  <si>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</si>
  <si>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</si>
  <si>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</si>
  <si>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</si>
  <si>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</si>
  <si>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</si>
  <si>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</si>
  <si>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</si>
  <si>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</si>
  <si>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</si>
  <si>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</si>
  <si>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</si>
  <si>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</si>
  <si>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</si>
  <si>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</si>
  <si>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</si>
  <si>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</si>
  <si>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</si>
  <si>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</si>
  <si>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</si>
  <si>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</si>
  <si>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</si>
  <si>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</si>
  <si>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</si>
  <si>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</si>
  <si>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</si>
  <si>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</si>
  <si>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</si>
  <si>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</si>
  <si>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</si>
  <si>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</si>
  <si>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</si>
  <si>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</si>
  <si>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</si>
  <si>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</si>
  <si>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</si>
  <si>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</si>
  <si>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</si>
  <si>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</si>
  <si>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</si>
  <si>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</si>
  <si>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</si>
  <si>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</si>
  <si>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</si>
  <si>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</si>
  <si>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</si>
  <si>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</si>
  <si>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</si>
  <si>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</si>
  <si>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</si>
  <si>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</si>
  <si>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</si>
  <si>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</si>
  <si>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</si>
  <si>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</si>
  <si>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</si>
  <si>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</si>
  <si>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</si>
  <si>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</si>
  <si>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</si>
  <si>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</si>
  <si>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</si>
  <si>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</si>
  <si>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</si>
  <si>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</si>
  <si>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</si>
  <si>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</si>
  <si>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</si>
  <si>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</si>
  <si>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</si>
  <si>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</si>
  <si>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</si>
  <si>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</si>
  <si>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</si>
  <si>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</si>
  <si>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</si>
  <si>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</si>
  <si>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</si>
  <si>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</si>
  <si>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</si>
  <si>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</si>
  <si>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</si>
  <si>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</si>
  <si>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</si>
  <si>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</si>
  <si>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</si>
  <si>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</si>
  <si>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</si>
  <si>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</si>
  <si>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</si>
  <si>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</si>
  <si>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</si>
  <si>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</si>
  <si>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</si>
  <si>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</si>
  <si>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</si>
  <si>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</si>
  <si>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</si>
  <si>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</si>
  <si>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</si>
  <si>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</si>
  <si>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</si>
  <si>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</si>
  <si>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</si>
  <si>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</si>
  <si>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</si>
  <si>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</si>
  <si>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</si>
  <si>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</si>
  <si>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</si>
  <si>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</si>
  <si>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</si>
  <si>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</si>
  <si>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</si>
  <si>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</si>
  <si>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</si>
  <si>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</si>
  <si>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</si>
  <si>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</si>
  <si>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</si>
  <si>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</si>
  <si>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</si>
  <si>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</si>
  <si>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</si>
  <si>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</si>
  <si>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</si>
  <si>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</si>
  <si>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</si>
  <si>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</si>
  <si>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</si>
  <si>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</si>
  <si>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</si>
  <si>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</si>
  <si>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</si>
  <si>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</si>
  <si>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</si>
  <si>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</si>
  <si>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</si>
  <si>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</si>
  <si>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</si>
  <si>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</si>
  <si>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</si>
  <si>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</si>
  <si>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</si>
  <si>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</si>
  <si>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</si>
  <si>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</si>
  <si>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</si>
  <si>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</si>
  <si>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</si>
  <si>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</si>
  <si>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</si>
  <si>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</si>
  <si>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</si>
  <si>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</si>
  <si>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</si>
  <si>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</si>
  <si>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</si>
  <si>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</si>
  <si>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</si>
  <si>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</si>
  <si>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</si>
  <si>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</si>
  <si>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</si>
  <si>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</si>
  <si>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</si>
  <si>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</si>
  <si>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</si>
  <si>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</si>
  <si>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</si>
  <si>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</si>
  <si>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</si>
  <si>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</si>
  <si>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</si>
  <si>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</si>
  <si>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</si>
  <si>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</si>
  <si>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</si>
  <si>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</si>
  <si>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</si>
  <si>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</si>
  <si>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</si>
  <si>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</si>
  <si>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</si>
  <si>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</si>
  <si>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</si>
  <si>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</si>
  <si>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</si>
  <si>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</si>
  <si>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</si>
  <si>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</si>
  <si>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</si>
  <si>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</si>
  <si>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</si>
  <si>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</si>
  <si>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</si>
  <si>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</si>
  <si>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</si>
  <si>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</si>
  <si>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</si>
  <si>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</si>
  <si>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</si>
  <si>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</si>
  <si>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</si>
  <si>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</si>
  <si>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</si>
  <si>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</si>
  <si>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</si>
  <si>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</si>
  <si>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</si>
  <si>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</si>
  <si>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</si>
  <si>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</si>
  <si>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</si>
  <si>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</si>
  <si>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</si>
  <si>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</si>
  <si>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</si>
  <si>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</si>
  <si>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</si>
  <si>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</si>
  <si>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</si>
  <si>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</si>
  <si>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</si>
  <si>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</si>
  <si>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</si>
  <si>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</si>
  <si>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</si>
  <si>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</si>
  <si>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</si>
  <si>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</si>
  <si>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</si>
  <si>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</si>
  <si>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</si>
  <si>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</si>
  <si>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</si>
  <si>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</si>
  <si>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</si>
  <si>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</si>
  <si>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</si>
  <si>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</si>
  <si>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</si>
  <si>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</si>
  <si>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</si>
  <si>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</si>
  <si>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</si>
  <si>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</si>
  <si>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</si>
  <si>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</si>
  <si>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</si>
  <si>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</si>
  <si>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</si>
  <si>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</si>
  <si>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</si>
  <si>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</si>
  <si>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</si>
  <si>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</si>
  <si>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</si>
  <si>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</si>
  <si>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</si>
  <si>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</si>
  <si>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</si>
  <si>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</si>
  <si>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</si>
  <si>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</si>
  <si>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</si>
  <si>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</si>
  <si>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</si>
  <si>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</si>
  <si>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</si>
  <si>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</si>
  <si>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</si>
  <si>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</si>
  <si>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</si>
  <si>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</si>
  <si>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</si>
  <si>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</si>
  <si>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</si>
  <si>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</si>
  <si>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</si>
  <si>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</si>
  <si>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</si>
  <si>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</si>
  <si>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</si>
  <si>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</si>
  <si>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</si>
  <si>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</si>
  <si>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</si>
  <si>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</si>
  <si>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</si>
  <si>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</si>
  <si>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</si>
  <si>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</si>
  <si>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</si>
  <si>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</si>
  <si>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</si>
  <si>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</si>
  <si>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</si>
  <si>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</si>
  <si>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</si>
  <si>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</si>
  <si>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</si>
  <si>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</si>
  <si>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</si>
  <si>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</si>
  <si>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</si>
  <si>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</si>
  <si>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</si>
  <si>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</si>
  <si>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</si>
  <si>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</si>
  <si>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</si>
  <si>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</si>
  <si>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</si>
  <si>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</si>
  <si>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</si>
  <si>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</si>
  <si>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</si>
  <si>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</si>
  <si>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</si>
  <si>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</si>
  <si>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</si>
  <si>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</si>
  <si>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</si>
  <si>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</si>
  <si>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</si>
  <si>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</si>
  <si>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</si>
  <si>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</si>
  <si>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</si>
  <si>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</si>
  <si>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</si>
  <si>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</si>
  <si>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</si>
  <si>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</si>
  <si>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</si>
  <si>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</si>
  <si>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</si>
  <si>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</si>
  <si>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</si>
  <si>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</si>
  <si>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</si>
  <si>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</si>
  <si>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</si>
  <si>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</si>
  <si>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</si>
  <si>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</si>
  <si>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</si>
  <si>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</si>
  <si>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</si>
  <si>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</si>
  <si>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</si>
  <si>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</si>
  <si>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</si>
  <si>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</si>
  <si>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</si>
  <si>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</si>
  <si>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</si>
  <si>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</si>
  <si>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</si>
  <si>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</si>
  <si>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</si>
  <si>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</si>
  <si>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</si>
  <si>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</si>
  <si>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</si>
  <si>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</si>
  <si>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</si>
  <si>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</si>
  <si>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</si>
  <si>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</si>
  <si>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</si>
  <si>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</si>
  <si>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</si>
  <si>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</si>
  <si>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</si>
  <si>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</si>
  <si>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</si>
  <si>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</si>
  <si>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</si>
  <si>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</si>
  <si>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</si>
  <si>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</si>
  <si>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</si>
  <si>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</si>
  <si>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</si>
  <si>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</si>
  <si>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</si>
  <si>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</si>
  <si>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</si>
  <si>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</si>
  <si>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</si>
  <si>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</si>
  <si>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</si>
  <si>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</si>
  <si>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</si>
  <si>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</si>
  <si>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</si>
  <si>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</si>
  <si>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</si>
  <si>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</si>
  <si>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</si>
  <si>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</si>
  <si>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</si>
  <si>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</si>
  <si>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</si>
  <si>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</si>
  <si>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</si>
  <si>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</si>
  <si>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</si>
  <si>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</si>
  <si>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</si>
  <si>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</si>
  <si>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</si>
  <si>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</si>
  <si>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</si>
  <si>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</si>
  <si>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</si>
  <si>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</si>
  <si>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</si>
  <si>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</si>
  <si>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</si>
  <si>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</si>
  <si>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</si>
  <si>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</si>
  <si>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</si>
  <si>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</si>
  <si>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</si>
  <si>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</si>
  <si>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</si>
  <si>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</si>
  <si>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</si>
  <si>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</si>
  <si>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</si>
  <si>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</si>
  <si>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</si>
  <si>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</si>
  <si>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</si>
  <si>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</si>
  <si>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</si>
  <si>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</si>
  <si>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</si>
  <si>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</si>
  <si>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</si>
  <si>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</si>
  <si>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</si>
  <si>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</si>
  <si>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</si>
  <si>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</si>
  <si>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</si>
  <si>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</si>
  <si>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</si>
  <si>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</si>
  <si>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</si>
  <si>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</si>
  <si>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</si>
  <si>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</si>
  <si>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</si>
  <si>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</si>
  <si>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</si>
  <si>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</si>
  <si>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</si>
  <si>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</si>
  <si>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</si>
  <si>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</si>
  <si>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</si>
  <si>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</si>
  <si>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</si>
  <si>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</si>
  <si>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</si>
  <si>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</si>
  <si>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</si>
  <si>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</si>
  <si>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</si>
  <si>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</si>
  <si>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</si>
  <si>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</si>
  <si>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</si>
  <si>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</si>
  <si>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</si>
  <si>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</si>
  <si>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</si>
  <si>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</si>
  <si>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</si>
  <si>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</si>
  <si>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</si>
  <si>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</si>
  <si>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</si>
  <si>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</si>
  <si>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</si>
  <si>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</si>
  <si>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</si>
  <si>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</si>
  <si>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</si>
  <si>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</si>
  <si>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</si>
  <si>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</si>
  <si>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</si>
  <si>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</si>
  <si>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</si>
  <si>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</si>
  <si>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</si>
  <si>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</si>
  <si>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</si>
  <si>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</si>
  <si>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</si>
  <si>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</si>
  <si>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</si>
  <si>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</si>
  <si>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</si>
  <si>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</si>
  <si>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</si>
  <si>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</si>
  <si>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</si>
  <si>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</si>
  <si>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</si>
  <si>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</si>
  <si>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</si>
  <si>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</si>
  <si>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</si>
  <si>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</si>
  <si>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</si>
  <si>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</si>
  <si>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</si>
  <si>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</si>
  <si>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</si>
  <si>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</si>
  <si>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</si>
  <si>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</si>
  <si>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</si>
  <si>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</si>
  <si>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</si>
  <si>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</si>
  <si>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</si>
  <si>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</si>
  <si>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</si>
  <si>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</si>
  <si>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</si>
  <si>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</si>
  <si>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</si>
  <si>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</si>
  <si>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</si>
  <si>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</si>
  <si>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</si>
  <si>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</si>
  <si>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</si>
  <si>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</si>
  <si>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</si>
  <si>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</si>
  <si>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</si>
  <si>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</si>
  <si>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</si>
  <si>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</si>
  <si>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</si>
  <si>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</si>
  <si>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</si>
  <si>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</si>
  <si>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</si>
  <si>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</si>
  <si>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</si>
  <si>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</si>
  <si>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</si>
  <si>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</si>
  <si>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</si>
  <si>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</si>
  <si>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</si>
  <si>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</si>
  <si>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</si>
  <si>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</si>
  <si>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</si>
  <si>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</si>
  <si>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</si>
  <si>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</si>
  <si>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</si>
  <si>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</si>
  <si>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</si>
  <si>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</si>
  <si>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</si>
  <si>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</si>
  <si>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</si>
  <si>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</si>
  <si>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</si>
  <si>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</si>
  <si>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</si>
  <si>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</si>
  <si>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</si>
  <si>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</si>
  <si>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</si>
  <si>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</si>
  <si>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</si>
  <si>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</si>
  <si>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</si>
  <si>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</si>
  <si>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</si>
  <si>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</si>
  <si>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</si>
  <si>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</si>
  <si>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</si>
  <si>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</si>
  <si>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</si>
  <si>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</si>
  <si>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</si>
  <si>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</si>
  <si>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</si>
  <si>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</si>
  <si>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</si>
  <si>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</si>
  <si>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</si>
  <si>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</si>
  <si>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</si>
  <si>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</si>
  <si>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</si>
  <si>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</si>
  <si>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</si>
  <si>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</si>
  <si>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</si>
  <si>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</si>
  <si>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</si>
  <si>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</si>
  <si>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</si>
  <si>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</si>
  <si>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</si>
  <si>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</si>
  <si>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</si>
  <si>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</si>
  <si>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</si>
  <si>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</si>
  <si>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</si>
  <si>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</si>
  <si>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</si>
  <si>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</si>
  <si>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</si>
  <si>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</si>
  <si>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</si>
  <si>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</si>
  <si>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</si>
  <si>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</si>
  <si>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</si>
  <si>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</si>
  <si>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</si>
  <si>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</si>
  <si>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</si>
  <si>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</si>
  <si>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</si>
  <si>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</si>
  <si>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</si>
  <si>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</si>
  <si>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</si>
  <si>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</si>
  <si>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</si>
  <si>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</si>
  <si>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</si>
  <si>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</si>
  <si>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</si>
  <si>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</si>
  <si>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</si>
  <si>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</si>
  <si>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</si>
  <si>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</si>
  <si>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</si>
  <si>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</si>
  <si>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</si>
  <si>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</si>
  <si>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</si>
  <si>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</si>
  <si>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</si>
  <si>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</si>
  <si>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</si>
  <si>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</si>
  <si>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</si>
  <si>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</si>
  <si>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</si>
  <si>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</si>
  <si>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</si>
  <si>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</si>
  <si>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</si>
  <si>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</si>
  <si>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</si>
  <si>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</si>
  <si>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</si>
  <si>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</si>
  <si>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</si>
  <si>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</si>
  <si>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</si>
  <si>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</si>
  <si>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</si>
  <si>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</si>
  <si>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</si>
  <si>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</si>
  <si>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</si>
  <si>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</si>
  <si>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</si>
  <si>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</si>
  <si>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</si>
  <si>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</si>
  <si>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</si>
  <si>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</si>
  <si>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</si>
  <si>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</si>
  <si>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</si>
  <si>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</si>
  <si>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</si>
  <si>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</si>
  <si>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</si>
  <si>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</si>
  <si>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</si>
  <si>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</si>
  <si>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</si>
  <si>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</si>
  <si>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</si>
  <si>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</si>
  <si>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</si>
  <si>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</si>
  <si>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</si>
  <si>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</si>
  <si>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</si>
  <si>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</si>
  <si>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</si>
  <si>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</si>
  <si>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</si>
  <si>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</si>
  <si>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</si>
  <si>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</si>
  <si>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</si>
  <si>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</si>
  <si>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</si>
  <si>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</si>
  <si>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</si>
  <si>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</si>
  <si>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</si>
  <si>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</si>
  <si>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</si>
  <si>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</si>
  <si>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</si>
  <si>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</si>
  <si>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</si>
  <si>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</si>
  <si>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</si>
  <si>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</si>
  <si>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</si>
  <si>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</si>
  <si>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</si>
  <si>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</si>
  <si>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</si>
  <si>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</si>
  <si>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</si>
  <si>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</si>
  <si>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</si>
  <si>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</si>
  <si>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</si>
  <si>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</si>
  <si>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</si>
  <si>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</si>
  <si>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</si>
  <si>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</si>
  <si>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</si>
  <si>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</si>
  <si>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</si>
  <si>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</si>
  <si>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</si>
  <si>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</si>
  <si>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</si>
  <si>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</si>
  <si>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</si>
  <si>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</si>
  <si>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</si>
  <si>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</si>
  <si>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</si>
  <si>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</si>
  <si>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</si>
  <si>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</si>
  <si>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</si>
  <si>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</si>
  <si>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</si>
  <si>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</si>
  <si>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</si>
  <si>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</si>
  <si>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</si>
  <si>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</si>
  <si>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</si>
  <si>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</si>
  <si>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</si>
  <si>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</si>
  <si>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</si>
  <si>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</si>
  <si>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</si>
  <si>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</si>
  <si>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</si>
  <si>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</si>
  <si>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</si>
  <si>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</si>
  <si>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</si>
  <si>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</si>
  <si>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</si>
  <si>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</si>
  <si>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</si>
  <si>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</si>
  <si>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</si>
  <si>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</si>
  <si>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</si>
  <si>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</si>
  <si>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</si>
  <si>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</si>
  <si>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</si>
  <si>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</si>
  <si>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</si>
  <si>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</si>
  <si>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</si>
  <si>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</si>
  <si>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</si>
  <si>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</si>
  <si>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</si>
  <si>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</si>
  <si>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</si>
  <si>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</si>
  <si>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</si>
  <si>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</si>
  <si>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</si>
  <si>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</si>
  <si>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</si>
  <si>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</si>
  <si>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</si>
  <si>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</si>
  <si>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</si>
  <si>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</si>
  <si>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</si>
  <si>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</si>
  <si>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</si>
  <si>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</si>
  <si>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</si>
  <si>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</si>
  <si>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</si>
  <si>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</si>
  <si>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</si>
  <si>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</si>
  <si>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</si>
  <si>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</si>
  <si>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</si>
  <si>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</si>
  <si>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</si>
  <si>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</si>
  <si>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</si>
  <si>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</si>
  <si>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</si>
  <si>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</si>
  <si>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</si>
  <si>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</si>
  <si>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</si>
  <si>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</si>
  <si>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</si>
  <si>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</si>
  <si>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</si>
  <si>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</si>
  <si>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</si>
  <si>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</si>
  <si>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</si>
  <si>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</si>
  <si>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</si>
  <si>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</si>
  <si>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</si>
  <si>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</si>
  <si>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</si>
  <si>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</si>
  <si>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</si>
  <si>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</si>
  <si>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</si>
  <si>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</si>
  <si>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</si>
  <si>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</si>
  <si>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</si>
  <si>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</si>
  <si>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</si>
  <si>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</si>
  <si>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</si>
  <si>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</si>
  <si>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</si>
  <si>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</si>
  <si>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</si>
  <si>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</si>
  <si>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</si>
  <si>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</si>
  <si>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</si>
  <si>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</si>
  <si>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</si>
  <si>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</si>
  <si>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</si>
  <si>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</si>
  <si>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</si>
  <si>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</si>
  <si>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</si>
  <si>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</si>
  <si>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</si>
  <si>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</si>
  <si>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</si>
  <si>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</si>
  <si>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</si>
  <si>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</si>
  <si>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</si>
  <si>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</si>
  <si>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</si>
  <si>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</si>
  <si>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</si>
  <si>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</si>
  <si>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</si>
  <si>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</si>
  <si>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</si>
  <si>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</si>
  <si>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</si>
  <si>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</si>
  <si>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</si>
  <si>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</si>
  <si>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</si>
  <si>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</si>
  <si>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</si>
  <si>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</si>
  <si>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</si>
  <si>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</si>
  <si>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</si>
  <si>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</si>
  <si>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</si>
  <si>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</si>
  <si>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</si>
  <si>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</si>
  <si>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</si>
  <si>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</si>
  <si>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</si>
  <si>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</si>
  <si>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</si>
  <si>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</si>
  <si>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</si>
  <si>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</si>
  <si>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</si>
  <si>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</si>
  <si>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</si>
  <si>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</si>
  <si>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</si>
  <si>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</si>
  <si>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</si>
  <si>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</si>
  <si>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</si>
  <si>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</si>
  <si>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</si>
  <si>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</si>
  <si>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</si>
  <si>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</si>
  <si>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</si>
  <si>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</si>
  <si>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</si>
  <si>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</si>
  <si>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</si>
  <si>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</si>
  <si>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</si>
  <si>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</si>
  <si>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</si>
  <si>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</si>
  <si>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</si>
  <si>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</si>
  <si>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</si>
  <si>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</si>
  <si>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</si>
  <si>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</si>
  <si>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</si>
  <si>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</si>
  <si>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</si>
  <si>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</si>
  <si>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</si>
  <si>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</si>
  <si>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</si>
  <si>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</si>
  <si>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</si>
  <si>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</si>
  <si>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</si>
  <si>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</si>
  <si>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</si>
  <si>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</si>
  <si>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</si>
  <si>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</si>
  <si>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</si>
  <si>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</si>
  <si>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</si>
  <si>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</si>
  <si>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</si>
  <si>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</si>
  <si>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</si>
  <si>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</si>
  <si>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</si>
  <si>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</si>
  <si>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</si>
  <si>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</si>
  <si>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</si>
  <si>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</si>
  <si>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</si>
  <si>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</si>
  <si>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</si>
  <si>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</si>
  <si>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</si>
  <si>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</si>
  <si>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</si>
  <si>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</si>
  <si>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</si>
  <si>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</si>
  <si>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</si>
  <si>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</si>
  <si>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</si>
  <si>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</si>
  <si>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</si>
  <si>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</si>
  <si>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</si>
  <si>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</si>
  <si>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</si>
  <si>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</si>
  <si>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</si>
  <si>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</si>
  <si>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</si>
  <si>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</si>
  <si>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</si>
  <si>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</si>
  <si>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</si>
  <si>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</si>
  <si>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</si>
  <si>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</si>
  <si>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</si>
  <si>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</si>
  <si>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</si>
  <si>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</si>
  <si>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</si>
  <si>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</si>
  <si>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</si>
  <si>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</si>
  <si>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</si>
  <si>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</si>
  <si>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</si>
  <si>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</si>
  <si>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</si>
  <si>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</si>
  <si>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</si>
  <si>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</si>
  <si>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</si>
  <si>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</si>
  <si>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</si>
  <si>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</si>
  <si>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</si>
  <si>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</si>
  <si>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</si>
  <si>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</si>
  <si>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</si>
  <si>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</si>
  <si>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</si>
  <si>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</si>
  <si>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</si>
  <si>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</si>
  <si>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</si>
  <si>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</si>
  <si>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</si>
  <si>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</si>
  <si>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</si>
  <si>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</si>
  <si>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</si>
  <si>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</si>
  <si>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</si>
  <si>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</si>
  <si>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</si>
  <si>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</si>
  <si>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</si>
  <si>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</si>
  <si>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</si>
  <si>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</si>
  <si>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</si>
  <si>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</si>
  <si>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</si>
  <si>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</si>
  <si>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</si>
  <si>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</si>
  <si>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</si>
  <si>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</si>
  <si>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</si>
  <si>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</si>
  <si>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</si>
  <si>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</si>
  <si>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</si>
  <si>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</si>
  <si>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</si>
  <si>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</si>
  <si>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</si>
  <si>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</si>
  <si>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</si>
  <si>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</si>
  <si>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</si>
  <si>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</si>
  <si>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</si>
  <si>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</si>
  <si>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</si>
  <si>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</si>
  <si>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</si>
  <si>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</si>
  <si>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</si>
  <si>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</si>
  <si>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</si>
  <si>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</si>
  <si>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</si>
  <si>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</si>
  <si>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</si>
  <si>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</si>
  <si>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</si>
  <si>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</si>
  <si>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</si>
  <si>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</si>
  <si>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</si>
  <si>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</si>
  <si>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</si>
  <si>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</si>
  <si>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</si>
  <si>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</si>
  <si>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</si>
  <si>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</si>
  <si>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</si>
  <si>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</si>
  <si>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</si>
  <si>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</si>
  <si>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</si>
  <si>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</si>
  <si>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</si>
  <si>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</si>
  <si>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</si>
  <si>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</si>
  <si>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</si>
  <si>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</si>
  <si>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</si>
  <si>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</si>
  <si>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</si>
  <si>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</si>
  <si>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</si>
  <si>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</si>
  <si>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</si>
  <si>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</si>
  <si>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</si>
  <si>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</si>
  <si>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</si>
  <si>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</si>
  <si>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</si>
  <si>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</si>
  <si>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</si>
  <si>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</si>
  <si>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</si>
  <si>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</si>
  <si>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</si>
  <si>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</si>
  <si>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</si>
  <si>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</si>
  <si>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</si>
  <si>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</si>
  <si>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</si>
  <si>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</si>
  <si>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</si>
  <si>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</si>
  <si>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</si>
  <si>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</si>
  <si>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</si>
  <si>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</si>
  <si>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</si>
  <si>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</si>
  <si>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</si>
  <si>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</si>
  <si>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</si>
  <si>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</si>
  <si>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</si>
  <si>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</si>
  <si>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</si>
  <si>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</si>
  <si>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</si>
  <si>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</si>
  <si>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</si>
  <si>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</si>
  <si>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</si>
  <si>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</si>
  <si>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</si>
  <si>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</si>
  <si>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</si>
  <si>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</si>
  <si>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</si>
  <si>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</si>
  <si>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</si>
  <si>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</si>
  <si>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</si>
  <si>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</si>
  <si>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</si>
  <si>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</si>
  <si>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</si>
  <si>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</si>
  <si>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</si>
  <si>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</si>
  <si>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</si>
  <si>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</si>
  <si>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</si>
  <si>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</si>
  <si>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</si>
  <si>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</si>
  <si>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</si>
  <si>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</si>
  <si>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</si>
  <si>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</si>
  <si>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</si>
  <si>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</si>
  <si>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</si>
  <si>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</si>
  <si>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</si>
  <si>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</si>
  <si>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</si>
  <si>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</si>
  <si>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</si>
  <si>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</si>
  <si>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</si>
  <si>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</si>
  <si>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</si>
  <si>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</si>
  <si>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</si>
  <si>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</si>
  <si>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</si>
  <si>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</si>
  <si>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</si>
  <si>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</si>
  <si>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</si>
  <si>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</si>
  <si>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</si>
  <si>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</si>
  <si>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</si>
  <si>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</si>
  <si>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</si>
  <si>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</si>
  <si>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</si>
  <si>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</si>
  <si>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</si>
  <si>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</si>
  <si>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</si>
  <si>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</si>
  <si>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</si>
  <si>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</si>
  <si>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</si>
  <si>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</si>
  <si>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</si>
  <si>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</si>
  <si>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</si>
  <si>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</si>
  <si>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</si>
  <si>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</si>
  <si>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</si>
  <si>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</si>
  <si>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</si>
  <si>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</si>
  <si>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</si>
  <si>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</si>
  <si>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</si>
  <si>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</si>
  <si>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</si>
  <si>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</si>
  <si>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</si>
  <si>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</si>
  <si>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</si>
  <si>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</si>
  <si>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</si>
  <si>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</si>
  <si>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</si>
  <si>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</si>
  <si>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</si>
  <si>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</si>
  <si>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</si>
  <si>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</si>
  <si>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</si>
  <si>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</si>
  <si>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</si>
  <si>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</si>
  <si>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</si>
  <si>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</si>
  <si>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</si>
  <si>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</si>
  <si>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</si>
  <si>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</si>
  <si>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</si>
  <si>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</si>
  <si>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</si>
  <si>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</si>
  <si>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</si>
  <si>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</si>
  <si>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</si>
  <si>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</si>
  <si>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</si>
  <si>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</si>
  <si>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</si>
  <si>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</si>
  <si>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</si>
  <si>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</si>
  <si>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</si>
  <si>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</si>
  <si>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</si>
  <si>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</si>
  <si>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</si>
  <si>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</si>
  <si>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</si>
  <si>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</si>
  <si>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</si>
  <si>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</si>
  <si>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</si>
  <si>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</si>
  <si>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</si>
  <si>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</si>
  <si>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</si>
  <si>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</si>
  <si>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</si>
  <si>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</si>
  <si>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</si>
  <si>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</si>
  <si>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</si>
  <si>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</si>
  <si>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</si>
  <si>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</si>
  <si>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</si>
  <si>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</si>
  <si>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</si>
  <si>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</si>
  <si>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</si>
  <si>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</si>
  <si>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</si>
  <si>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</si>
  <si>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</si>
  <si>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</si>
  <si>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</si>
  <si>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</si>
  <si>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</si>
  <si>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</si>
  <si>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</si>
  <si>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</si>
  <si>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</si>
  <si>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</si>
  <si>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</si>
  <si>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</si>
  <si>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</si>
  <si>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</si>
  <si>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</si>
  <si>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</si>
  <si>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</si>
  <si>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</si>
  <si>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</si>
  <si>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</si>
  <si>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</si>
  <si>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</si>
  <si>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</si>
  <si>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</si>
  <si>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</si>
  <si>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</si>
  <si>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</si>
  <si>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</si>
  <si>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</si>
  <si>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</si>
  <si>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</si>
  <si>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</si>
  <si>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</si>
  <si>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</si>
  <si>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</si>
  <si>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</si>
  <si>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</si>
  <si>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</si>
  <si>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</si>
  <si>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</si>
  <si>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</si>
  <si>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</si>
  <si>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</si>
  <si>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</si>
  <si>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</si>
  <si>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</si>
  <si>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</si>
  <si>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</si>
  <si>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</si>
  <si>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</si>
  <si>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</si>
  <si>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</si>
  <si>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</si>
  <si>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</si>
  <si>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</si>
  <si>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</si>
  <si>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</si>
  <si>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</si>
  <si>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</si>
  <si>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</si>
  <si>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</si>
  <si>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</si>
  <si>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</si>
  <si>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</si>
  <si>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</si>
  <si>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</si>
  <si>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</si>
  <si>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</si>
  <si>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</si>
  <si>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</si>
  <si>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</si>
  <si>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</si>
  <si>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</si>
  <si>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</si>
  <si>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</si>
  <si>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</si>
  <si>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</si>
  <si>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</si>
  <si>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</si>
  <si>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</si>
  <si>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</si>
  <si>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</si>
  <si>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</si>
  <si>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</si>
  <si>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</si>
  <si>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</si>
  <si>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</si>
  <si>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</si>
  <si>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</si>
  <si>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</si>
  <si>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</si>
  <si>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</si>
  <si>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</si>
  <si>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</si>
  <si>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</si>
  <si>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</si>
  <si>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</si>
  <si>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</si>
  <si>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</si>
  <si>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</si>
  <si>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</si>
  <si>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</si>
  <si>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</si>
  <si>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</si>
  <si>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</si>
  <si>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</si>
  <si>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</si>
  <si>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</si>
  <si>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</si>
  <si>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</si>
  <si>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</si>
  <si>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</si>
  <si>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</si>
  <si>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</si>
  <si>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</si>
  <si>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</si>
  <si>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</si>
  <si>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</si>
  <si>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</si>
  <si>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</si>
  <si>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</si>
  <si>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</si>
  <si>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</si>
  <si>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</si>
  <si>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</si>
  <si>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</si>
  <si>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</si>
  <si>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</si>
  <si>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</si>
  <si>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</si>
  <si>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</si>
  <si>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</si>
  <si>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</si>
  <si>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</si>
  <si>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</si>
  <si>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</si>
  <si>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</si>
  <si>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</si>
  <si>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</si>
  <si>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</si>
  <si>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</si>
  <si>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</si>
  <si>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</si>
  <si>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</si>
  <si>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</si>
  <si>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</si>
  <si>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</si>
  <si>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</si>
  <si>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</si>
  <si>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</si>
  <si>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</si>
  <si>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</si>
  <si>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</si>
  <si>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</si>
  <si>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</si>
  <si>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</si>
  <si>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</si>
  <si>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</si>
  <si>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</si>
  <si>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</si>
  <si>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</si>
  <si>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</si>
  <si>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</si>
  <si>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</si>
  <si>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</si>
  <si>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</si>
  <si>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</si>
  <si>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</si>
  <si>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</si>
  <si>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</si>
  <si>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</si>
  <si>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</si>
  <si>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</si>
  <si>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</si>
  <si>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</si>
  <si>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</si>
  <si>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</si>
  <si>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</si>
  <si>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</si>
  <si>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</si>
  <si>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</si>
  <si>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</si>
  <si>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</si>
  <si>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</si>
  <si>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</si>
  <si>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</si>
  <si>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</si>
  <si>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</si>
  <si>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</si>
  <si>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</si>
  <si>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</si>
  <si>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</si>
  <si>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</si>
  <si>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</si>
  <si>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</si>
  <si>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</si>
  <si>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</si>
  <si>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</si>
  <si>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</si>
  <si>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</si>
  <si>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</si>
  <si>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</si>
  <si>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</si>
  <si>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</si>
  <si>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</si>
  <si>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</si>
  <si>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</si>
  <si>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</si>
  <si>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</si>
  <si>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</si>
  <si>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</si>
  <si>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</si>
  <si>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</si>
  <si>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</si>
  <si>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</si>
  <si>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</si>
  <si>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</si>
  <si>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</si>
  <si>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</si>
  <si>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</si>
  <si>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</si>
  <si>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</si>
  <si>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</si>
  <si>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</si>
  <si>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</si>
  <si>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</si>
  <si>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</si>
  <si>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</si>
  <si>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</si>
  <si>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</si>
  <si>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</si>
  <si>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</si>
  <si>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</si>
  <si>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</si>
  <si>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</si>
  <si>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</si>
  <si>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</si>
  <si>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</si>
  <si>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</si>
  <si>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</si>
  <si>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</si>
  <si>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</si>
  <si>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</si>
  <si>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</si>
  <si>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</si>
  <si>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</si>
  <si>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</si>
  <si>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</si>
  <si>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</si>
  <si>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</si>
  <si>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</si>
  <si>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</si>
  <si>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</si>
  <si>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</si>
  <si>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</si>
  <si>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</si>
  <si>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</si>
  <si>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</si>
  <si>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</si>
  <si>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</si>
  <si>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</si>
  <si>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</si>
  <si>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</si>
  <si>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</si>
  <si>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</si>
  <si>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</si>
  <si>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</si>
  <si>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</si>
  <si>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</si>
  <si>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</si>
  <si>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</si>
  <si>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</si>
  <si>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</si>
  <si>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</si>
  <si>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</si>
  <si>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</si>
  <si>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</si>
  <si>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</si>
  <si>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</si>
  <si>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</si>
  <si>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</si>
  <si>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</si>
  <si>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</si>
  <si>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</si>
  <si>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</si>
  <si>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</si>
  <si>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</si>
  <si>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</si>
  <si>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</si>
  <si>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</si>
  <si>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</si>
  <si>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</si>
  <si>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</si>
  <si>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</si>
  <si>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</si>
  <si>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</si>
  <si>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</si>
  <si>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</si>
  <si>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</si>
  <si>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</si>
  <si>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</si>
  <si>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</si>
  <si>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</si>
  <si>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</si>
  <si>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</si>
  <si>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</si>
  <si>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</si>
  <si>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</si>
  <si>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</si>
  <si>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</si>
  <si>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</si>
  <si>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</si>
  <si>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</si>
  <si>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</si>
  <si>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</si>
  <si>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</si>
  <si>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</si>
  <si>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</si>
  <si>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</si>
  <si>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</si>
  <si>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</si>
  <si>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</si>
  <si>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</si>
  <si>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</si>
  <si>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</si>
  <si>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</si>
  <si>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</si>
  <si>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</si>
  <si>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</si>
  <si>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</si>
  <si>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</si>
  <si>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</si>
  <si>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</si>
  <si>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</si>
  <si>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</si>
  <si>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</si>
  <si>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</si>
  <si>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</si>
  <si>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</si>
  <si>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</si>
  <si>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</si>
  <si>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</si>
  <si>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</si>
  <si>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</si>
  <si>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</si>
  <si>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</si>
  <si>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</si>
  <si>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</si>
  <si>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</si>
  <si>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</si>
  <si>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</si>
  <si>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</si>
  <si>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</si>
  <si>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</si>
  <si>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</si>
  <si>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</si>
  <si>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</si>
  <si>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</si>
  <si>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</si>
  <si>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</si>
  <si>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</si>
  <si>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</si>
  <si>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</si>
  <si>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</si>
  <si>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</si>
  <si>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</si>
  <si>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</si>
  <si>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</si>
  <si>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</si>
  <si>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</si>
  <si>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</si>
  <si>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</si>
  <si>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</si>
  <si>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</si>
  <si>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</si>
  <si>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</si>
  <si>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</si>
  <si>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</si>
  <si>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</si>
  <si>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</si>
  <si>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</si>
  <si>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</si>
  <si>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</si>
  <si>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</si>
  <si>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</si>
  <si>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</si>
  <si>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</si>
  <si>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</si>
  <si>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</si>
  <si>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</si>
  <si>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</si>
  <si>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</si>
  <si>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</si>
  <si>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</si>
  <si>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</si>
  <si>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</si>
  <si>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</si>
  <si>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</si>
  <si>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</si>
  <si>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</si>
  <si>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</si>
  <si>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</si>
  <si>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</si>
  <si>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</si>
  <si>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</si>
  <si>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</si>
  <si>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</si>
  <si>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</si>
  <si>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</si>
  <si>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</si>
  <si>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</si>
  <si>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</si>
  <si>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</si>
  <si>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</si>
  <si>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</si>
  <si>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</si>
  <si>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</si>
  <si>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</si>
  <si>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</si>
  <si>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</si>
  <si>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</si>
  <si>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</si>
  <si>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</si>
  <si>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</si>
  <si>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</si>
  <si>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</si>
  <si>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</si>
  <si>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</si>
  <si>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</si>
  <si>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</si>
  <si>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</si>
  <si>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</si>
  <si>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</si>
  <si>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</si>
  <si>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</si>
  <si>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</si>
  <si>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</si>
  <si>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</si>
  <si>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</si>
  <si>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</si>
  <si>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</si>
  <si>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</si>
  <si>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</si>
  <si>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</si>
  <si>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</si>
  <si>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</si>
  <si>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</si>
  <si>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</si>
  <si>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</si>
  <si>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</si>
  <si>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</si>
  <si>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</si>
  <si>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</si>
  <si>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</si>
  <si>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</si>
  <si>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</si>
  <si>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</si>
  <si>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</si>
  <si>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</si>
  <si>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</si>
  <si>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</si>
  <si>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</si>
  <si>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</si>
  <si>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</si>
  <si>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</si>
  <si>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</si>
  <si>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</si>
  <si>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</si>
  <si>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</si>
  <si>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</si>
  <si>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</si>
  <si>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</si>
  <si>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</si>
  <si>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</si>
  <si>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</si>
  <si>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</si>
  <si>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</si>
  <si>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</si>
  <si>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</si>
  <si>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</si>
  <si>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</si>
  <si>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</si>
  <si>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</si>
  <si>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</si>
  <si>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</si>
  <si>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</si>
  <si>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</si>
  <si>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</si>
  <si>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</si>
  <si>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</si>
  <si>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</si>
  <si>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</si>
  <si>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</si>
  <si>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</si>
  <si>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</si>
  <si>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</si>
  <si>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</si>
  <si>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</si>
  <si>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</si>
  <si>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</si>
  <si>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</si>
  <si>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</si>
  <si>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</si>
  <si>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</si>
  <si>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</si>
  <si>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</si>
  <si>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</si>
  <si>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</si>
  <si>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</si>
  <si>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</si>
  <si>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</si>
  <si>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</si>
  <si>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</si>
  <si>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</si>
  <si>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</si>
  <si>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</si>
  <si>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</si>
  <si>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</si>
  <si>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</si>
  <si>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</si>
  <si>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</si>
  <si>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</si>
  <si>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</si>
  <si>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</si>
  <si>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</si>
  <si>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</si>
  <si>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</si>
  <si>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</si>
  <si>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</si>
  <si>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</si>
  <si>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</si>
  <si>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</si>
  <si>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</si>
  <si>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</si>
  <si>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</si>
  <si>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</si>
  <si>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</si>
  <si>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</si>
  <si>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</si>
  <si>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</si>
  <si>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</si>
  <si>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</si>
  <si>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</si>
  <si>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</si>
  <si>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</si>
  <si>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</si>
  <si>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</si>
  <si>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</si>
  <si>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</si>
  <si>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</si>
  <si>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</si>
  <si>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</si>
  <si>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</si>
  <si>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</si>
  <si>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</si>
  <si>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</si>
  <si>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</si>
  <si>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</si>
  <si>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</si>
  <si>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</si>
  <si>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</si>
  <si>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</si>
  <si>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</si>
  <si>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</si>
  <si>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</si>
  <si>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</si>
  <si>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</si>
  <si>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</si>
  <si>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</si>
  <si>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</si>
  <si>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</si>
  <si>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</si>
  <si>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</si>
  <si>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</si>
  <si>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</si>
  <si>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</si>
  <si>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</si>
  <si>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</si>
  <si>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</si>
  <si>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</si>
  <si>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</si>
  <si>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</si>
  <si>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</si>
  <si>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</si>
  <si>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</si>
  <si>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</si>
  <si>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</si>
  <si>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</si>
  <si>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</si>
  <si>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</si>
  <si>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</si>
  <si>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</si>
  <si>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</si>
  <si>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</si>
  <si>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</si>
  <si>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</si>
  <si>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</si>
  <si>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</si>
  <si>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</si>
  <si>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</si>
  <si>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</si>
  <si>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</si>
  <si>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</si>
  <si>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</si>
  <si>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</si>
  <si>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</si>
  <si>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</si>
  <si>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</si>
  <si>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</si>
  <si>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</si>
  <si>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</si>
  <si>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</si>
  <si>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</si>
  <si>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</si>
  <si>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</si>
  <si>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</si>
  <si>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</si>
  <si>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</si>
  <si>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</si>
  <si>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</si>
  <si>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</si>
  <si>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</si>
  <si>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</si>
  <si>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</si>
  <si>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</si>
  <si>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</si>
  <si>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</si>
  <si>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</si>
  <si>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</si>
  <si>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</si>
  <si>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</si>
  <si>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</si>
  <si>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</si>
  <si>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</si>
  <si>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</si>
  <si>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</si>
  <si>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</si>
  <si>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</si>
  <si>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</si>
  <si>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</si>
  <si>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</si>
  <si>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</si>
  <si>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</si>
  <si>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</si>
  <si>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</si>
  <si>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</si>
  <si>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</si>
  <si>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</si>
  <si>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</si>
  <si>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</si>
  <si>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</si>
  <si>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</si>
  <si>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</si>
  <si>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</si>
  <si>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</si>
  <si>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</si>
  <si>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</si>
  <si>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</si>
  <si>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</si>
  <si>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</si>
  <si>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</si>
  <si>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</si>
  <si>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</si>
  <si>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</si>
  <si>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</si>
  <si>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</si>
  <si>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</si>
  <si>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</si>
  <si>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</si>
  <si>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</si>
  <si>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</si>
  <si>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</si>
  <si>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</si>
  <si>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</si>
  <si>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</si>
  <si>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</si>
  <si>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</si>
  <si>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</si>
  <si>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</si>
  <si>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</si>
  <si>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</si>
  <si>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</si>
  <si>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</si>
  <si>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</si>
  <si>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</si>
  <si>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</si>
  <si>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</si>
  <si>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</si>
  <si>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</si>
  <si>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</si>
  <si>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</si>
  <si>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</si>
  <si>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</si>
  <si>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</si>
  <si>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</si>
  <si>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</si>
  <si>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</si>
  <si>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</si>
  <si>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</si>
  <si>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</si>
  <si>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</si>
  <si>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</si>
  <si>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</si>
  <si>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</si>
  <si>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</si>
  <si>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</si>
  <si>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</si>
  <si>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</si>
  <si>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</si>
  <si>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</si>
  <si>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</si>
  <si>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</si>
  <si>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</si>
  <si>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</si>
  <si>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</si>
  <si>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</si>
  <si>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</si>
  <si>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</si>
  <si>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</si>
  <si>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</si>
  <si>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</si>
  <si>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</si>
  <si>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</si>
  <si>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</si>
  <si>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</si>
  <si>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</si>
  <si>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</si>
  <si>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</si>
  <si>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</si>
  <si>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</si>
  <si>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</si>
  <si>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</si>
  <si>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</si>
  <si>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</si>
  <si>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</si>
  <si>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</si>
  <si>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</si>
  <si>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</si>
  <si>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</si>
  <si>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</si>
  <si>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</si>
  <si>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</si>
  <si>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</si>
  <si>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</si>
  <si>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</si>
  <si>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</si>
  <si>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</si>
  <si>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</si>
  <si>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</si>
  <si>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</si>
  <si>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</si>
  <si>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</si>
  <si>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</si>
  <si>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</si>
  <si>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</si>
  <si>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</si>
  <si>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</si>
  <si>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</si>
  <si>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</si>
  <si>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</si>
  <si>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</si>
  <si>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</si>
  <si>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</si>
  <si>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</si>
  <si>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</si>
  <si>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</si>
  <si>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</si>
  <si>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</si>
  <si>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</si>
  <si>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</si>
  <si>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</si>
  <si>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</si>
  <si>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</si>
  <si>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</si>
  <si>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</si>
  <si>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</si>
  <si>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</si>
  <si>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</si>
  <si>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</si>
  <si>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</si>
  <si>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</si>
  <si>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</si>
  <si>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</si>
  <si>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</si>
  <si>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</si>
  <si>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</si>
  <si>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</si>
  <si>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</si>
  <si>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</si>
  <si>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</si>
  <si>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</si>
  <si>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</si>
  <si>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</si>
  <si>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</si>
  <si>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</si>
  <si>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</si>
  <si>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</si>
  <si>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</si>
  <si>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</si>
  <si>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</si>
  <si>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</si>
  <si>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</si>
  <si>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</si>
  <si>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</si>
  <si>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</si>
  <si>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</si>
  <si>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</si>
  <si>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</si>
  <si>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</si>
  <si>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</si>
  <si>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</si>
  <si>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</si>
  <si>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</si>
  <si>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</si>
  <si>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</si>
  <si>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</si>
  <si>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</si>
  <si>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</si>
  <si>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</si>
  <si>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</si>
  <si>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</si>
  <si>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</si>
  <si>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</si>
  <si>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</si>
  <si>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</si>
  <si>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</si>
  <si>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</si>
  <si>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</si>
  <si>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</si>
  <si>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</si>
  <si>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</si>
  <si>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</si>
  <si>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</si>
  <si>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</si>
  <si>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</si>
  <si>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</si>
  <si>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</si>
  <si>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</si>
  <si>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</si>
  <si>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</si>
  <si>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</si>
  <si>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</si>
  <si>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</si>
  <si>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</si>
  <si>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</si>
  <si>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</si>
  <si>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</si>
  <si>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</si>
  <si>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</si>
  <si>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</si>
  <si>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</si>
  <si>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</si>
  <si>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</si>
  <si>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</si>
  <si>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</si>
  <si>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</si>
  <si>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</si>
  <si>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</si>
  <si>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</si>
  <si>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</si>
  <si>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</si>
  <si>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</si>
  <si>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</si>
  <si>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</si>
  <si>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</si>
  <si>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</si>
  <si>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</si>
  <si>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</si>
  <si>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</si>
  <si>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</si>
  <si>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</si>
  <si>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</si>
  <si>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</si>
  <si>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</si>
  <si>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</si>
  <si>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</si>
  <si>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</si>
  <si>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</si>
  <si>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</si>
  <si>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</si>
  <si>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</si>
  <si>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</si>
  <si>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</si>
  <si>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</si>
  <si>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</si>
  <si>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</si>
  <si>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</si>
  <si>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</si>
  <si>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</si>
  <si>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</si>
  <si>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</si>
  <si>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</si>
  <si>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</si>
  <si>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</si>
  <si>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</si>
  <si>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</si>
  <si>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</si>
  <si>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</si>
  <si>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</si>
  <si>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</si>
  <si>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</si>
  <si>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</si>
  <si>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</si>
  <si>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</si>
  <si>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</si>
  <si>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</si>
  <si>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</si>
  <si>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</si>
  <si>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</si>
  <si>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</si>
  <si>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</si>
  <si>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</si>
  <si>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</si>
  <si>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</si>
  <si>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</si>
  <si>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</si>
  <si>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</si>
  <si>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</si>
  <si>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</si>
  <si>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</si>
  <si>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</si>
  <si>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</si>
  <si>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</si>
  <si>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</si>
  <si>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</si>
  <si>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</si>
  <si>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</si>
  <si>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</si>
  <si>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</si>
  <si>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</si>
  <si>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</si>
  <si>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</si>
  <si>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</si>
  <si>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</si>
  <si>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</si>
  <si>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</si>
  <si>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</si>
  <si>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</si>
  <si>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</si>
  <si>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</si>
  <si>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</si>
  <si>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</si>
  <si>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</si>
  <si>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</si>
  <si>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</si>
  <si>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</si>
  <si>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</si>
  <si>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</si>
  <si>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</si>
  <si>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</si>
  <si>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</si>
  <si>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</si>
  <si>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</si>
  <si>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</si>
  <si>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</si>
  <si>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</si>
  <si>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</si>
  <si>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</si>
  <si>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</si>
  <si>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</si>
  <si>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</si>
  <si>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</si>
  <si>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</si>
  <si>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</si>
  <si>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</si>
  <si>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</si>
  <si>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</si>
  <si>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</si>
  <si>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</si>
  <si>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</si>
  <si>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</si>
  <si>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</si>
  <si>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</si>
  <si>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</si>
  <si>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</si>
  <si>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</si>
  <si>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</si>
  <si>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</si>
  <si>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</si>
  <si>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</si>
  <si>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</si>
  <si>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</si>
  <si>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</si>
  <si>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</si>
  <si>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</si>
  <si>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</si>
  <si>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</si>
  <si>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</si>
  <si>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</si>
  <si>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</si>
  <si>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</si>
  <si>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</si>
  <si>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</si>
  <si>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</si>
  <si>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</si>
  <si>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</si>
  <si>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</si>
  <si>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</si>
  <si>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</si>
  <si>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</si>
  <si>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</si>
  <si>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</si>
  <si>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</si>
  <si>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</si>
  <si>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</si>
  <si>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</si>
  <si>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</si>
  <si>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</si>
  <si>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</si>
  <si>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</si>
  <si>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</si>
  <si>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</si>
  <si>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</si>
  <si>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</si>
  <si>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</si>
  <si>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</si>
  <si>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</si>
  <si>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</si>
  <si>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</si>
  <si>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</si>
  <si>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</si>
  <si>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</si>
  <si>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</si>
  <si>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</si>
  <si>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</si>
  <si>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</si>
  <si>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</si>
  <si>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</si>
  <si>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</si>
  <si>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</si>
  <si>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</si>
  <si>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</si>
  <si>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</si>
  <si>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</si>
  <si>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</si>
  <si>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</si>
  <si>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</si>
  <si>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</si>
  <si>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</si>
  <si>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</si>
  <si>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</si>
  <si>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</si>
  <si>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</si>
  <si>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</si>
  <si>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</si>
  <si>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</si>
  <si>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</si>
  <si>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</si>
  <si>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</si>
  <si>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</si>
  <si>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</si>
  <si>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</si>
  <si>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</si>
  <si>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</si>
  <si>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</si>
  <si>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</si>
  <si>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</si>
  <si>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</si>
  <si>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</si>
  <si>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</si>
  <si>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</si>
  <si>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</si>
  <si>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</si>
  <si>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</si>
  <si>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</si>
  <si>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</si>
  <si>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</si>
  <si>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</si>
  <si>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</si>
  <si>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</si>
  <si>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</si>
  <si>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</si>
  <si>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</si>
  <si>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</si>
  <si>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</si>
  <si>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</si>
  <si>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</si>
  <si>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</si>
  <si>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</si>
  <si>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</si>
  <si>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</si>
  <si>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</si>
  <si>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</si>
  <si>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</si>
  <si>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</si>
  <si>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</si>
  <si>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</si>
  <si>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</si>
  <si>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</si>
  <si>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</si>
  <si>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</si>
  <si>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</si>
  <si>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</si>
  <si>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</si>
  <si>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</si>
  <si>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</si>
  <si>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</si>
  <si>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</si>
  <si>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</si>
  <si>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</si>
  <si>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</si>
  <si>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</si>
  <si>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</si>
  <si>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</si>
  <si>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</si>
  <si>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</si>
  <si>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</si>
  <si>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</si>
  <si>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</si>
  <si>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</si>
  <si>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</si>
  <si>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</si>
  <si>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</si>
  <si>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</si>
  <si>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</si>
  <si>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</si>
  <si>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</si>
  <si>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</si>
  <si>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</si>
  <si>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</si>
  <si>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</si>
  <si>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</si>
  <si>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</si>
  <si>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</si>
  <si>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</si>
  <si>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</si>
  <si>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</si>
  <si>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</si>
  <si>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</si>
  <si>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</si>
  <si>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</si>
  <si>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</si>
  <si>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</si>
  <si>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</si>
  <si>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</si>
  <si>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</si>
  <si>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</si>
  <si>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</si>
  <si>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</si>
  <si>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</si>
  <si>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</si>
  <si>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</si>
  <si>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</si>
  <si>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</si>
  <si>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</si>
  <si>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</si>
  <si>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</si>
  <si>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</si>
  <si>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</si>
  <si>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</si>
  <si>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</si>
  <si>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</si>
  <si>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</si>
  <si>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</si>
  <si>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</si>
  <si>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</si>
  <si>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</si>
  <si>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</si>
  <si>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</si>
  <si>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</si>
  <si>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</si>
  <si>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</si>
  <si>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</si>
  <si>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</si>
  <si>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</si>
  <si>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</si>
  <si>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</si>
  <si>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</si>
  <si>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</si>
  <si>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</si>
  <si>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</si>
  <si>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</si>
  <si>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</si>
  <si>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</si>
  <si>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</si>
  <si>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</si>
  <si>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</si>
  <si>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</si>
  <si>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</si>
  <si>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</si>
  <si>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</si>
  <si>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</si>
  <si>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</si>
  <si>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</si>
  <si>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</si>
  <si>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</si>
  <si>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</si>
  <si>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</si>
  <si>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</si>
  <si>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</si>
  <si>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</si>
  <si>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</si>
  <si>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</si>
  <si>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</si>
  <si>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</si>
  <si>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</si>
  <si>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</si>
  <si>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</si>
  <si>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</si>
  <si>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</si>
  <si>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</si>
  <si>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</si>
  <si>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</si>
  <si>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</si>
  <si>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</si>
  <si>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</si>
  <si>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</si>
  <si>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</si>
  <si>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</si>
  <si>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</si>
  <si>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</si>
  <si>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</si>
  <si>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</si>
  <si>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</si>
  <si>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</si>
  <si>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</si>
  <si>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</si>
  <si>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</si>
  <si>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</si>
  <si>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</si>
  <si>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</si>
  <si>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</si>
  <si>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</si>
  <si>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</si>
  <si>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</si>
  <si>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</si>
  <si>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</si>
  <si>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</si>
  <si>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</si>
  <si>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</si>
  <si>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</si>
  <si>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</si>
  <si>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</si>
  <si>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</si>
  <si>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</si>
  <si>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</si>
  <si>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</si>
  <si>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</si>
  <si>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</si>
  <si>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</si>
  <si>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</si>
  <si>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</si>
  <si>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</si>
  <si>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</si>
  <si>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</si>
  <si>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</si>
  <si>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</si>
  <si>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</si>
  <si>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</si>
  <si>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</si>
  <si>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</si>
  <si>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</si>
  <si>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</si>
  <si>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</si>
  <si>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</si>
  <si>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</si>
  <si>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</si>
  <si>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</si>
  <si>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</si>
  <si>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</si>
  <si>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</si>
  <si>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</si>
  <si>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</si>
  <si>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</si>
  <si>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</si>
  <si>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</si>
  <si>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</si>
  <si>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</si>
  <si>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</si>
  <si>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</si>
  <si>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</si>
  <si>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</si>
  <si>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</si>
  <si>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</si>
  <si>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</si>
  <si>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</si>
  <si>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</si>
  <si>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</si>
  <si>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</si>
  <si>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</si>
  <si>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</si>
  <si>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</si>
  <si>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</si>
  <si>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</si>
  <si>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</si>
  <si>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</si>
  <si>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</si>
  <si>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</si>
  <si>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</si>
  <si>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</si>
  <si>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</si>
  <si>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</si>
  <si>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</si>
  <si>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</si>
  <si>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</si>
  <si>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</si>
  <si>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</si>
  <si>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</si>
  <si>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</si>
  <si>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</si>
  <si>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</si>
  <si>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</si>
  <si>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</si>
  <si>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</si>
  <si>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</si>
  <si>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</si>
  <si>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</si>
  <si>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</si>
  <si>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</si>
  <si>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</si>
  <si>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</si>
  <si>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</si>
  <si>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</si>
  <si>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</si>
  <si>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</si>
  <si>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</si>
  <si>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</si>
  <si>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</si>
  <si>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</si>
  <si>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</si>
  <si>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</si>
  <si>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</si>
  <si>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</si>
  <si>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</si>
  <si>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</si>
  <si>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</si>
  <si>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</si>
  <si>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</si>
  <si>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</si>
  <si>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</si>
  <si>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</si>
  <si>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</si>
  <si>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</si>
  <si>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</si>
  <si>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</si>
  <si>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</si>
  <si>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</si>
  <si>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</si>
  <si>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</si>
  <si>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</si>
  <si>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</si>
  <si>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</si>
  <si>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</si>
  <si>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</si>
  <si>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</si>
  <si>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</si>
  <si>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</si>
  <si>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</si>
  <si>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</si>
  <si>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</si>
  <si>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</si>
  <si>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</si>
  <si>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</si>
  <si>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</si>
  <si>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</si>
  <si>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</si>
  <si>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</si>
  <si>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</si>
  <si>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</si>
  <si>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</si>
  <si>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</si>
  <si>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</si>
  <si>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</si>
  <si>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</si>
  <si>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</si>
  <si>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</si>
  <si>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</si>
  <si>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</si>
  <si>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</si>
  <si>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</si>
  <si>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</si>
  <si>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</si>
  <si>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</si>
  <si>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</si>
  <si>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</si>
  <si>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</si>
  <si>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</si>
  <si>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</si>
  <si>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</si>
  <si>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</si>
  <si>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</si>
  <si>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</si>
  <si>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</si>
  <si>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</si>
  <si>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</si>
  <si>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</si>
  <si>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</si>
  <si>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</si>
  <si>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</si>
  <si>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</si>
  <si>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</si>
  <si>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</si>
  <si>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</si>
  <si>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</si>
  <si>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</si>
  <si>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</si>
  <si>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</si>
  <si>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</si>
  <si>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</si>
  <si>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</si>
  <si>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</si>
  <si>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</si>
  <si>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</si>
  <si>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</si>
  <si>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</si>
  <si>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</si>
  <si>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</si>
  <si>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</si>
  <si>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</si>
  <si>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</si>
  <si>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</si>
  <si>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</si>
  <si>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</si>
  <si>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</si>
  <si>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</si>
  <si>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</si>
  <si>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</si>
  <si>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</si>
  <si>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</si>
  <si>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</si>
  <si>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</si>
  <si>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</si>
  <si>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</si>
  <si>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</si>
  <si>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</si>
  <si>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</si>
  <si>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</si>
  <si>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</si>
  <si>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</si>
  <si>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</si>
  <si>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</si>
  <si>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</si>
  <si>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</si>
  <si>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</si>
  <si>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</si>
  <si>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</si>
  <si>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</si>
  <si>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</si>
  <si>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</si>
  <si>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</si>
  <si>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</si>
  <si>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</si>
  <si>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</si>
  <si>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</si>
  <si>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</si>
  <si>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</si>
  <si>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</si>
  <si>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</si>
  <si>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</si>
  <si>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</si>
  <si>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</si>
  <si>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</si>
  <si>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</si>
  <si>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</si>
  <si>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</si>
  <si>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</si>
  <si>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</si>
  <si>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</si>
  <si>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</si>
  <si>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</si>
  <si>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</si>
  <si>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</si>
  <si>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</si>
  <si>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</si>
  <si>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</si>
  <si>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</si>
  <si>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</si>
  <si>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</si>
  <si>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</si>
  <si>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</si>
  <si>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</si>
  <si>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</si>
  <si>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</si>
  <si>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</si>
  <si>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</si>
  <si>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</si>
  <si>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</si>
  <si>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</si>
  <si>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</si>
  <si>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</si>
  <si>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</si>
  <si>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</si>
  <si>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</si>
  <si>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</si>
  <si>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</si>
  <si>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</si>
  <si>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</si>
  <si>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</si>
  <si>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</si>
  <si>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</si>
  <si>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</si>
  <si>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</si>
  <si>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</si>
  <si>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</si>
  <si>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</si>
  <si>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</si>
  <si>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</si>
  <si>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</si>
  <si>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</si>
  <si>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</si>
  <si>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</si>
  <si>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</si>
  <si>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</si>
  <si>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</si>
  <si>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</si>
  <si>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</si>
  <si>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</si>
  <si>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</si>
  <si>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</si>
  <si>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</si>
  <si>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</si>
  <si>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</si>
  <si>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</si>
  <si>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</si>
  <si>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</si>
  <si>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</si>
  <si>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</si>
  <si>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</si>
  <si>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</si>
  <si>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</si>
  <si>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</si>
  <si>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</si>
  <si>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</si>
  <si>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</si>
  <si>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</si>
  <si>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</si>
  <si>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</si>
  <si>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</si>
  <si>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</si>
  <si>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</si>
  <si>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</si>
  <si>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</si>
  <si>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</si>
  <si>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</si>
  <si>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</si>
  <si>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</si>
  <si>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</si>
  <si>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</si>
  <si>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</si>
  <si>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</si>
  <si>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</si>
  <si>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</si>
  <si>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</si>
  <si>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</si>
  <si>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</si>
  <si>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</si>
  <si>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</si>
  <si>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</si>
  <si>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</si>
  <si>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</si>
  <si>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</si>
  <si>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</si>
  <si>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</si>
  <si>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</si>
  <si>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</si>
  <si>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</si>
  <si>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</si>
  <si>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</si>
  <si>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</si>
  <si>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</si>
  <si>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</si>
  <si>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</si>
  <si>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</si>
  <si>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</si>
  <si>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</si>
  <si>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</si>
  <si>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</si>
  <si>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</si>
  <si>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</si>
  <si>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</si>
  <si>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</si>
  <si>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</si>
  <si>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</si>
  <si>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</si>
  <si>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</si>
  <si>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</si>
  <si>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</si>
  <si>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</si>
  <si>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</si>
  <si>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</si>
  <si>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</si>
  <si>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</si>
  <si>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</si>
  <si>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</si>
  <si>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</si>
  <si>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</si>
  <si>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</si>
  <si>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</si>
  <si>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</si>
  <si>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</si>
  <si>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</si>
  <si>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</si>
  <si>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</si>
  <si>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</si>
  <si>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</si>
  <si>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</si>
  <si>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</si>
  <si>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</si>
  <si>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</si>
  <si>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</si>
  <si>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</si>
  <si>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</si>
  <si>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</si>
  <si>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</si>
  <si>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</si>
  <si>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</si>
  <si>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</si>
  <si>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</si>
  <si>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</si>
  <si>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</si>
  <si>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</si>
  <si>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</si>
  <si>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</si>
  <si>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</si>
  <si>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</si>
  <si>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</si>
  <si>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</si>
  <si>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</si>
  <si>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</si>
  <si>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</si>
  <si>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</si>
  <si>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</si>
  <si>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</si>
  <si>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</si>
  <si>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</si>
  <si>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</si>
  <si>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</si>
  <si>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</si>
  <si>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</si>
  <si>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</si>
  <si>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</si>
  <si>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</si>
  <si>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</si>
  <si>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</si>
  <si>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</si>
  <si>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</si>
  <si>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</si>
  <si>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</si>
  <si>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</si>
  <si>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</si>
  <si>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</si>
  <si>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</si>
  <si>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</si>
  <si>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</si>
  <si>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</si>
  <si>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</si>
  <si>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</si>
  <si>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</si>
  <si>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</si>
  <si>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</si>
  <si>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</si>
  <si>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</si>
  <si>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</si>
  <si>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</si>
  <si>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</si>
  <si>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</si>
  <si>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</si>
  <si>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</si>
  <si>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</si>
  <si>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</si>
  <si>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</si>
  <si>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</si>
  <si>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</si>
  <si>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</si>
  <si>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</si>
  <si>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</si>
  <si>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</si>
  <si>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</si>
  <si>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</si>
  <si>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</si>
  <si>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</si>
  <si>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</si>
  <si>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</si>
  <si>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</si>
  <si>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</si>
  <si>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</si>
  <si>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</si>
  <si>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</si>
  <si>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</si>
  <si>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</si>
  <si>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</si>
  <si>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</si>
  <si>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</si>
  <si>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</si>
  <si>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</si>
  <si>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</si>
  <si>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</si>
  <si>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</si>
  <si>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</si>
  <si>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</si>
  <si>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</si>
  <si>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</si>
  <si>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</si>
  <si>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</si>
  <si>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</si>
  <si>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</si>
  <si>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</si>
  <si>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</si>
  <si>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</si>
  <si>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</si>
  <si>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</si>
  <si>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</si>
  <si>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</si>
  <si>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</si>
  <si>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</si>
  <si>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</si>
  <si>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</si>
  <si>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</si>
  <si>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</si>
  <si>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</si>
  <si>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</si>
  <si>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</si>
  <si>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</si>
  <si>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</si>
  <si>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</si>
  <si>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</si>
  <si>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</si>
  <si>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</si>
  <si>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</si>
  <si>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</si>
  <si>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</si>
  <si>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</si>
  <si>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</si>
  <si>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</si>
  <si>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</si>
  <si>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</si>
  <si>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</si>
  <si>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</si>
  <si>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</si>
  <si>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</si>
  <si>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</si>
  <si>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</si>
  <si>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</si>
  <si>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</si>
  <si>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</si>
  <si>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</si>
  <si>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</si>
  <si>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</si>
  <si>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</si>
  <si>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</si>
  <si>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</si>
  <si>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</si>
  <si>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</si>
  <si>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</si>
  <si>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</si>
  <si>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</si>
  <si>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</si>
  <si>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</si>
  <si>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</si>
  <si>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</si>
  <si>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</si>
  <si>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</si>
  <si>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</si>
  <si>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</si>
  <si>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</si>
  <si>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</si>
  <si>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</si>
  <si>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</si>
  <si>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</si>
  <si>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</si>
  <si>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</si>
  <si>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</si>
  <si>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</si>
  <si>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</si>
  <si>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</si>
  <si>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</si>
  <si>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</si>
  <si>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</si>
  <si>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</si>
  <si>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</si>
  <si>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</si>
  <si>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</si>
  <si>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</si>
  <si>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</si>
  <si>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</si>
  <si>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</si>
  <si>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</si>
  <si>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</si>
  <si>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</si>
  <si>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</si>
  <si>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</si>
  <si>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</si>
  <si>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</si>
  <si>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</si>
  <si>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</si>
  <si>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</si>
  <si>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</si>
  <si>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</si>
  <si>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</si>
  <si>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</si>
  <si>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</si>
  <si>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</si>
  <si>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</si>
  <si>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</si>
  <si>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</si>
  <si>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</si>
  <si>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</si>
  <si>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</si>
  <si>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</si>
  <si>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</si>
  <si>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</si>
  <si>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</si>
  <si>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</si>
  <si>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</si>
  <si>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</si>
  <si>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</si>
  <si>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</si>
  <si>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</si>
  <si>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</si>
  <si>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</si>
  <si>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</si>
  <si>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</si>
  <si>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</si>
  <si>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</si>
  <si>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</si>
  <si>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</si>
  <si>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</si>
  <si>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</si>
  <si>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</si>
  <si>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</si>
  <si>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</si>
  <si>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</si>
  <si>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</si>
  <si>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</si>
  <si>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</si>
  <si>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</si>
  <si>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</si>
  <si>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</si>
  <si>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</si>
  <si>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</si>
  <si>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</si>
  <si>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</si>
  <si>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</si>
  <si>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</si>
  <si>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</si>
  <si>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</si>
  <si>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</si>
  <si>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</si>
  <si>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</si>
  <si>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</si>
  <si>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</si>
  <si>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</si>
  <si>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</si>
  <si>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</si>
  <si>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</si>
  <si>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</si>
  <si>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</si>
  <si>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</si>
  <si>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</si>
  <si>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</si>
  <si>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</si>
  <si>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</si>
  <si>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</si>
  <si>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</si>
  <si>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</si>
  <si>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</si>
  <si>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</si>
  <si>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</si>
  <si>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</si>
  <si>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</si>
  <si>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</si>
  <si>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</si>
  <si>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</si>
  <si>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</si>
  <si>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</si>
  <si>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</si>
  <si>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</si>
  <si>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</si>
  <si>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</si>
  <si>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</si>
  <si>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</si>
  <si>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</si>
  <si>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</si>
  <si>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</si>
  <si>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</si>
  <si>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</si>
  <si>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</si>
  <si>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</si>
  <si>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</si>
  <si>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</si>
  <si>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</si>
  <si>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</si>
  <si>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</si>
  <si>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</si>
  <si>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</si>
  <si>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</si>
  <si>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</si>
  <si>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</si>
  <si>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</si>
  <si>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</si>
  <si>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</si>
  <si>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</si>
  <si>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</si>
  <si>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</si>
  <si>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</si>
  <si>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</si>
  <si>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</si>
  <si>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</si>
  <si>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</si>
  <si>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</si>
  <si>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</si>
  <si>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</si>
  <si>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</si>
  <si>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</si>
  <si>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</si>
  <si>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</si>
  <si>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</si>
  <si>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</si>
  <si>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</si>
  <si>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</si>
  <si>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</si>
  <si>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</si>
  <si>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</si>
  <si>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</si>
  <si>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</si>
  <si>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</si>
  <si>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</si>
  <si>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</si>
  <si>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</si>
  <si>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</si>
  <si>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</si>
  <si>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</si>
  <si>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</si>
  <si>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</si>
  <si>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</si>
  <si>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</si>
  <si>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</si>
  <si>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</si>
  <si>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</si>
  <si>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</si>
  <si>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</si>
  <si>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</si>
  <si>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</si>
  <si>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</si>
  <si>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</si>
  <si>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</si>
  <si>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</si>
  <si>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</si>
  <si>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</si>
  <si>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</si>
  <si>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</si>
  <si>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</si>
  <si>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</si>
  <si>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</si>
  <si>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</si>
  <si>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</si>
  <si>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</si>
  <si>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</si>
  <si>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</si>
  <si>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</si>
  <si>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</si>
  <si>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</si>
  <si>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</si>
  <si>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</si>
  <si>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</si>
  <si>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</si>
  <si>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</si>
  <si>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</si>
  <si>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</si>
  <si>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</si>
  <si>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</si>
  <si>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</si>
  <si>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</si>
  <si>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</si>
  <si>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</si>
  <si>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</si>
  <si>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</si>
  <si>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</si>
  <si>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</si>
  <si>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</si>
  <si>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</si>
  <si>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</si>
  <si>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</si>
  <si>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</si>
  <si>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</si>
  <si>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</si>
  <si>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</si>
  <si>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</si>
  <si>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</si>
  <si>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</si>
  <si>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</si>
  <si>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</si>
  <si>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</si>
  <si>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</si>
  <si>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</si>
  <si>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</si>
  <si>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</si>
  <si>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</si>
  <si>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</si>
  <si>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</si>
  <si>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</si>
  <si>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</si>
  <si>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</si>
  <si>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</si>
  <si>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</si>
  <si>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</si>
  <si>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</si>
  <si>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</si>
  <si>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</si>
  <si>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</si>
  <si>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</si>
  <si>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</si>
  <si>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</si>
  <si>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</si>
  <si>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</si>
  <si>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</si>
  <si>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</si>
  <si>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</si>
  <si>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</si>
  <si>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</si>
  <si>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</si>
  <si>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</si>
  <si>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</si>
  <si>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</si>
  <si>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</si>
  <si>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</si>
  <si>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</si>
  <si>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</si>
  <si>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</si>
  <si>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</si>
  <si>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</si>
  <si>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</si>
  <si>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</si>
  <si>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</si>
  <si>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</si>
  <si>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</si>
  <si>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</si>
  <si>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</si>
  <si>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</si>
  <si>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</si>
  <si>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</si>
  <si>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</si>
  <si>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</si>
  <si>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</si>
  <si>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</si>
  <si>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</si>
  <si>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</si>
  <si>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</si>
  <si>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</si>
  <si>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</si>
  <si>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</si>
  <si>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</si>
  <si>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</si>
  <si>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</si>
  <si>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</si>
  <si>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</si>
  <si>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</si>
  <si>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</si>
  <si>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</si>
  <si>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</si>
  <si>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</si>
  <si>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</si>
  <si>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</si>
  <si>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</si>
  <si>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</si>
  <si>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</si>
  <si>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</si>
  <si>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</si>
  <si>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</si>
  <si>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</si>
  <si>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</si>
  <si>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</si>
  <si>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</si>
  <si>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</si>
  <si>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</si>
  <si>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</si>
  <si>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</si>
  <si>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</si>
  <si>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</si>
  <si>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</si>
  <si>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</si>
  <si>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</si>
  <si>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</si>
  <si>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</si>
  <si>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</si>
  <si>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</si>
  <si>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</si>
  <si>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</si>
  <si>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</si>
  <si>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</si>
  <si>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</si>
  <si>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</si>
  <si>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</si>
  <si>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</si>
  <si>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</si>
  <si>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</si>
  <si>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</si>
  <si>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</si>
  <si>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</si>
  <si>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</si>
  <si>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</si>
  <si>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</si>
  <si>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</si>
  <si>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</si>
  <si>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</si>
  <si>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</si>
  <si>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</si>
  <si>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</si>
  <si>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</si>
  <si>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</si>
  <si>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</si>
  <si>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</si>
  <si>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</si>
  <si>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</si>
  <si>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</si>
  <si>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</si>
  <si>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</si>
  <si>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</si>
  <si>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</si>
  <si>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</si>
  <si>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</si>
  <si>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</si>
  <si>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</si>
  <si>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</si>
  <si>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</si>
  <si>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</si>
  <si>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</si>
  <si>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</si>
  <si>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</si>
  <si>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</si>
  <si>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</si>
  <si>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</si>
  <si>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</si>
  <si>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</si>
  <si>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</si>
  <si>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</si>
  <si>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</si>
  <si>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</si>
  <si>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</si>
  <si>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</si>
  <si>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</si>
  <si>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</si>
  <si>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</si>
  <si>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</si>
  <si>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</si>
  <si>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</si>
  <si>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</si>
  <si>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</si>
  <si>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</si>
  <si>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</si>
  <si>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</si>
  <si>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</si>
  <si>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</si>
  <si>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</si>
  <si>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</si>
  <si>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</si>
  <si>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</si>
  <si>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</si>
  <si>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</si>
  <si>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</si>
  <si>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</si>
  <si>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</si>
  <si>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</si>
  <si>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</si>
  <si>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</si>
  <si>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</si>
  <si>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</si>
  <si>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</si>
  <si>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</si>
  <si>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</si>
  <si>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</si>
  <si>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</si>
  <si>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</si>
  <si>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</si>
  <si>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</si>
  <si>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</si>
  <si>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</si>
  <si>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</si>
  <si>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</si>
  <si>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</si>
  <si>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</si>
  <si>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</si>
  <si>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</si>
  <si>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</si>
  <si>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</si>
  <si>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</si>
  <si>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</si>
  <si>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</si>
  <si>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</si>
  <si>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</si>
  <si>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</si>
  <si>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</si>
  <si>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</si>
  <si>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</si>
  <si>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</si>
  <si>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</si>
  <si>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</si>
  <si>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</si>
  <si>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</si>
  <si>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</si>
  <si>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</si>
  <si>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</si>
  <si>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</si>
  <si>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</si>
  <si>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</si>
  <si>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</si>
  <si>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</si>
  <si>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</si>
  <si>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</si>
  <si>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</si>
  <si>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</si>
  <si>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</si>
  <si>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</si>
  <si>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</si>
  <si>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</si>
  <si>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</si>
  <si>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</si>
  <si>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</si>
  <si>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</si>
  <si>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</si>
  <si>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</si>
  <si>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</si>
  <si>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</si>
  <si>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</si>
  <si>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</si>
  <si>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</si>
  <si>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</si>
  <si>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</si>
  <si>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</si>
  <si>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</si>
  <si>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</si>
  <si>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</si>
  <si>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</si>
  <si>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</si>
  <si>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</si>
  <si>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</si>
  <si>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</si>
  <si>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</si>
  <si>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</si>
  <si>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</si>
  <si>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</si>
  <si>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</si>
  <si>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</si>
  <si>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</si>
  <si>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</si>
  <si>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</si>
  <si>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</si>
  <si>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</si>
  <si>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</si>
  <si>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</si>
  <si>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</si>
  <si>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</si>
  <si>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</si>
  <si>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</si>
  <si>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</si>
  <si>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</si>
  <si>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</si>
  <si>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</si>
  <si>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</si>
  <si>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</si>
  <si>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</si>
  <si>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</si>
  <si>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</si>
  <si>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</si>
  <si>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</si>
  <si>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</si>
  <si>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</si>
  <si>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</si>
  <si>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</si>
  <si>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</si>
  <si>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</si>
  <si>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</si>
  <si>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</si>
  <si>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</si>
  <si>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</si>
  <si>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</si>
  <si>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</si>
  <si>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</si>
  <si>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</si>
  <si>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</si>
  <si>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</si>
  <si>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</si>
  <si>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</si>
  <si>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</si>
  <si>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</si>
  <si>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</si>
  <si>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</si>
  <si>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</si>
  <si>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</si>
  <si>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</si>
  <si>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</si>
  <si>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</si>
  <si>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</si>
  <si>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</si>
  <si>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</si>
  <si>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</si>
  <si>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</si>
  <si>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</si>
  <si>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</si>
  <si>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</si>
  <si>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</si>
  <si>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</si>
  <si>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</si>
  <si>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</si>
  <si>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</si>
  <si>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</si>
  <si>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</si>
  <si>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</si>
  <si>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</si>
  <si>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</si>
  <si>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</si>
  <si>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</si>
  <si>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</si>
  <si>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</si>
  <si>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</si>
  <si>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</si>
  <si>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</si>
  <si>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</si>
  <si>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</si>
  <si>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</si>
  <si>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</si>
  <si>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</si>
  <si>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</si>
  <si>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</si>
  <si>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</si>
  <si>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</si>
  <si>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</si>
  <si>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</si>
  <si>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</si>
  <si>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</si>
  <si>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</si>
  <si>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</si>
  <si>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</si>
  <si>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</si>
  <si>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</si>
  <si>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</si>
  <si>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</si>
  <si>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</si>
  <si>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</si>
  <si>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</si>
  <si>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</si>
  <si>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</si>
  <si>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</si>
  <si>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</si>
  <si>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</si>
  <si>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</si>
  <si>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</si>
  <si>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</si>
  <si>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</si>
  <si>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</si>
  <si>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</si>
  <si>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</si>
  <si>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</si>
  <si>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</si>
  <si>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</si>
  <si>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</si>
  <si>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</si>
  <si>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</si>
  <si>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</si>
  <si>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</si>
  <si>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</si>
  <si>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</si>
  <si>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</si>
  <si>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</si>
  <si>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</si>
  <si>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</si>
  <si>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</si>
  <si>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</si>
  <si>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</si>
  <si>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</si>
  <si>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</si>
  <si>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</si>
  <si>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</si>
  <si>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</si>
  <si>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</si>
  <si>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</si>
  <si>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</si>
  <si>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</si>
  <si>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</si>
  <si>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</si>
  <si>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</si>
  <si>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</si>
  <si>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</si>
  <si>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</si>
  <si>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</si>
  <si>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</si>
  <si>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</si>
  <si>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</si>
  <si>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</si>
  <si>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</si>
  <si>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</si>
  <si>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</si>
  <si>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</si>
  <si>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</si>
  <si>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</si>
  <si>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</si>
  <si>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</si>
  <si>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</si>
  <si>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</si>
  <si>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</si>
  <si>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</si>
  <si>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</si>
  <si>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</si>
  <si>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</si>
  <si>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</si>
  <si>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</si>
  <si>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</si>
  <si>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</si>
  <si>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</si>
  <si>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</si>
  <si>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</si>
  <si>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</si>
  <si>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</si>
  <si>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</si>
  <si>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</si>
  <si>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</si>
  <si>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</si>
  <si>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</si>
  <si>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</si>
  <si>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</si>
  <si>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</si>
  <si>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</si>
  <si>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</si>
  <si>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</si>
  <si>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</si>
  <si>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</si>
  <si>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</si>
  <si>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</si>
  <si>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</si>
  <si>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</si>
  <si>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</si>
  <si>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</si>
  <si>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</si>
  <si>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</si>
  <si>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</si>
  <si>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</si>
  <si>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</si>
  <si>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</si>
  <si>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</si>
  <si>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</si>
  <si>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</si>
  <si>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</si>
  <si>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</si>
  <si>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</si>
  <si>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</si>
  <si>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</si>
  <si>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</si>
  <si>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</si>
  <si>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</si>
  <si>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</si>
  <si>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</si>
  <si>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</si>
  <si>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</si>
  <si>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</si>
  <si>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</si>
  <si>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</si>
  <si>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</si>
  <si>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</si>
  <si>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</si>
  <si>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</si>
  <si>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</si>
  <si>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</si>
  <si>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</si>
  <si>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</si>
  <si>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</si>
  <si>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</si>
  <si>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</si>
  <si>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</si>
  <si>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</si>
  <si>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</si>
  <si>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</si>
  <si>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</si>
  <si>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</si>
  <si>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</si>
  <si>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</si>
  <si>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</si>
  <si>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</si>
  <si>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</si>
  <si>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</si>
  <si>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</si>
  <si>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</si>
  <si>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</si>
  <si>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</si>
  <si>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</si>
  <si>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</si>
  <si>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</si>
  <si>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</si>
  <si>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</si>
  <si>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</si>
  <si>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</si>
  <si>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</si>
  <si>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</si>
  <si>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</si>
  <si>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</si>
  <si>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</si>
  <si>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</si>
  <si>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</si>
  <si>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</si>
  <si>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</si>
  <si>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</si>
  <si>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</si>
  <si>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</si>
  <si>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</si>
  <si>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</si>
  <si>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</si>
  <si>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</si>
  <si>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</si>
  <si>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</si>
  <si>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</si>
  <si>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</si>
  <si>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</si>
  <si>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</si>
  <si>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</si>
  <si>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</si>
  <si>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</si>
  <si>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</si>
  <si>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</si>
  <si>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</si>
  <si>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</si>
  <si>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</si>
  <si>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</si>
  <si>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</si>
  <si>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</si>
  <si>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</si>
  <si>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</si>
  <si>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</si>
  <si>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</si>
  <si>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</si>
  <si>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</si>
  <si>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</si>
  <si>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</si>
  <si>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</si>
  <si>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</si>
  <si>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</si>
  <si>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</si>
  <si>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</si>
  <si>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</si>
  <si>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</si>
  <si>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</si>
  <si>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</si>
  <si>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</si>
  <si>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</si>
  <si>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</si>
  <si>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</si>
  <si>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</si>
  <si>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</si>
  <si>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</si>
  <si>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</si>
  <si>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</si>
  <si>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</si>
  <si>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</si>
  <si>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</si>
  <si>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</si>
  <si>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</si>
  <si>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</si>
  <si>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</si>
  <si>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</si>
  <si>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</si>
  <si>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</si>
  <si>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</si>
  <si>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</si>
  <si>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</si>
  <si>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</si>
  <si>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</si>
  <si>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</si>
  <si>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</si>
  <si>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</si>
  <si>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</si>
  <si>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</si>
  <si>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</si>
  <si>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</si>
  <si>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</si>
  <si>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</si>
  <si>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</si>
  <si>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</si>
  <si>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</si>
  <si>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</si>
  <si>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</si>
  <si>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</si>
  <si>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</si>
  <si>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</si>
  <si>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</si>
  <si>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</si>
  <si>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</si>
  <si>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</si>
  <si>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</si>
  <si>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</si>
  <si>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</si>
  <si>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</si>
  <si>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</si>
  <si>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</si>
  <si>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</si>
  <si>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</si>
  <si>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</si>
  <si>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</si>
  <si>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</si>
  <si>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</si>
  <si>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</si>
  <si>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</si>
  <si>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</si>
  <si>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</si>
  <si>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</si>
  <si>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</si>
  <si>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</si>
  <si>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</si>
  <si>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</si>
  <si>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</si>
  <si>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</si>
  <si>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</si>
  <si>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</si>
  <si>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</si>
  <si>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</si>
  <si>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</si>
  <si>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</si>
  <si>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</si>
  <si>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</si>
  <si>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</si>
  <si>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</si>
  <si>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</si>
  <si>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</si>
  <si>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</si>
  <si>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</si>
  <si>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</si>
  <si>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</si>
  <si>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</si>
  <si>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</si>
  <si>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</si>
  <si>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</si>
  <si>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</si>
  <si>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</si>
  <si>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</si>
  <si>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</si>
  <si>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</si>
  <si>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</si>
  <si>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</si>
  <si>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</si>
  <si>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</si>
  <si>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</si>
  <si>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</si>
  <si>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</si>
  <si>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</si>
  <si>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</si>
  <si>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</si>
  <si>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</si>
  <si>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</si>
  <si>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</si>
  <si>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</si>
  <si>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</si>
  <si>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</si>
  <si>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</si>
  <si>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</si>
  <si>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</si>
  <si>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</si>
  <si>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</si>
  <si>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</si>
  <si>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</si>
  <si>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</si>
  <si>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</si>
  <si>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</si>
  <si>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</si>
  <si>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</si>
  <si>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</si>
  <si>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</si>
  <si>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</si>
  <si>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</si>
  <si>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</si>
  <si>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</si>
  <si>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</si>
  <si>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</si>
  <si>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</si>
  <si>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</si>
  <si>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</si>
  <si>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</si>
  <si>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</si>
  <si>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</si>
  <si>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</si>
  <si>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</si>
  <si>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</si>
  <si>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</si>
  <si>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</si>
  <si>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</si>
  <si>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</si>
  <si>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</si>
  <si>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</si>
  <si>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</si>
  <si>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</si>
  <si>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</si>
  <si>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</si>
  <si>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</si>
  <si>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</si>
  <si>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</si>
  <si>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</si>
  <si>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</si>
  <si>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</si>
  <si>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</si>
  <si>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</si>
  <si>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</si>
  <si>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</si>
  <si>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</si>
  <si>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</si>
  <si>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</si>
  <si>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</si>
  <si>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</si>
  <si>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</si>
  <si>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</si>
  <si>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</si>
  <si>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</si>
  <si>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</si>
  <si>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</si>
  <si>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</si>
  <si>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</si>
  <si>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</si>
  <si>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</si>
  <si>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</si>
  <si>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</si>
  <si>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</si>
  <si>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</si>
  <si>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</si>
  <si>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</si>
  <si>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</si>
  <si>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</si>
  <si>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</si>
  <si>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</si>
  <si>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</si>
  <si>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</si>
  <si>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</si>
  <si>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</si>
  <si>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</si>
  <si>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</si>
  <si>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</si>
  <si>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</si>
  <si>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</si>
  <si>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</si>
  <si>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</si>
  <si>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</si>
  <si>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</si>
  <si>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</si>
  <si>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</si>
  <si>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</si>
  <si>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</si>
  <si>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</si>
  <si>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</si>
  <si>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</si>
  <si>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</si>
  <si>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</si>
  <si>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</si>
  <si>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</si>
  <si>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</si>
  <si>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</si>
  <si>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</si>
  <si>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</si>
  <si>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</si>
  <si>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</si>
  <si>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</si>
  <si>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</si>
  <si>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</si>
  <si>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</si>
  <si>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</si>
  <si>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</si>
  <si>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</si>
  <si>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</si>
  <si>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</si>
  <si>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</si>
  <si>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</si>
  <si>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</si>
  <si>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</si>
  <si>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</si>
  <si>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</si>
  <si>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</si>
  <si>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</si>
  <si>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</si>
  <si>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</si>
  <si>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</si>
  <si>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</si>
  <si>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</si>
  <si>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</si>
  <si>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</si>
  <si>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</si>
  <si>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</si>
  <si>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</si>
  <si>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</si>
  <si>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</si>
  <si>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</si>
  <si>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</si>
  <si>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</si>
  <si>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</si>
  <si>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</si>
  <si>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</si>
  <si>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</si>
  <si>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</si>
  <si>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</si>
  <si>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</si>
  <si>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</si>
  <si>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</si>
  <si>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</si>
  <si>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</si>
  <si>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</si>
  <si>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</si>
  <si>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</si>
  <si>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</si>
  <si>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</si>
  <si>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</si>
  <si>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</si>
  <si>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</si>
  <si>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</si>
  <si>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</si>
  <si>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</si>
  <si>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</si>
  <si>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</si>
  <si>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</si>
  <si>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</si>
  <si>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</si>
  <si>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</si>
  <si>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</si>
  <si>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</si>
  <si>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</si>
  <si>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</si>
  <si>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</si>
  <si>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</si>
  <si>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</si>
  <si>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</si>
  <si>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</si>
  <si>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</si>
  <si>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</si>
  <si>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</si>
  <si>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</si>
  <si>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</si>
  <si>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</si>
  <si>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</si>
  <si>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</si>
  <si>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</si>
  <si>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</si>
  <si>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</si>
  <si>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</si>
  <si>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</si>
  <si>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</si>
  <si>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</si>
  <si>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</si>
  <si>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</si>
  <si>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</si>
  <si>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</si>
  <si>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</si>
  <si>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</si>
  <si>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</si>
  <si>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</si>
  <si>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</si>
  <si>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</si>
  <si>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</si>
  <si>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</si>
  <si>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</si>
  <si>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</si>
  <si>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</si>
  <si>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</si>
  <si>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</si>
  <si>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</si>
  <si>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</si>
  <si>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</si>
  <si>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</si>
  <si>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</si>
  <si>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</si>
  <si>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</si>
  <si>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</si>
  <si>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</si>
  <si>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</si>
  <si>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</si>
  <si>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</si>
  <si>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</si>
  <si>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</si>
  <si>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</si>
  <si>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</si>
  <si>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</si>
  <si>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</si>
  <si>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</si>
  <si>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</si>
  <si>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</si>
  <si>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</si>
  <si>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</si>
  <si>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</si>
  <si>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</si>
  <si>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</si>
  <si>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</si>
  <si>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</si>
  <si>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</si>
  <si>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</si>
  <si>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</si>
  <si>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</si>
  <si>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</si>
  <si>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</si>
  <si>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</si>
  <si>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</si>
  <si>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</si>
  <si>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</si>
  <si>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</si>
  <si>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</si>
  <si>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</si>
  <si>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</si>
  <si>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</si>
  <si>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</si>
  <si>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</si>
  <si>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</si>
  <si>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</si>
  <si>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</si>
  <si>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</si>
  <si>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</si>
  <si>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</si>
  <si>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</si>
  <si>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</si>
  <si>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</si>
  <si>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</si>
  <si>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</si>
  <si>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</si>
  <si>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</si>
  <si>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</si>
  <si>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</si>
  <si>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</si>
  <si>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</si>
  <si>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</si>
  <si>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</si>
  <si>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</si>
  <si>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</si>
  <si>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</si>
  <si>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</si>
  <si>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</si>
  <si>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</si>
  <si>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</si>
  <si>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</si>
  <si>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</si>
  <si>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</si>
  <si>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</si>
  <si>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</si>
  <si>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</si>
  <si>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</si>
  <si>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</si>
  <si>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</si>
  <si>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</si>
  <si>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</si>
  <si>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</si>
  <si>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</si>
  <si>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</si>
  <si>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</si>
  <si>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</si>
  <si>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</si>
  <si>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</si>
  <si>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</si>
  <si>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</si>
  <si>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</si>
  <si>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</si>
  <si>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</si>
  <si>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</si>
  <si>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</si>
  <si>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</si>
  <si>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</si>
  <si>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</si>
  <si>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</si>
  <si>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</si>
  <si>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</si>
  <si>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</si>
  <si>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</si>
  <si>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</si>
  <si>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</si>
  <si>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</si>
  <si>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</si>
  <si>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</si>
  <si>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</si>
  <si>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</si>
  <si>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</si>
  <si>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</si>
  <si>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</si>
  <si>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</si>
  <si>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</si>
  <si>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</si>
  <si>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</si>
  <si>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</si>
  <si>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</si>
  <si>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</si>
  <si>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</si>
  <si>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</si>
  <si>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</si>
  <si>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</si>
  <si>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</si>
  <si>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</si>
  <si>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</si>
  <si>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</si>
  <si>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</si>
  <si>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</si>
  <si>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</si>
  <si>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</si>
  <si>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</si>
  <si>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</si>
  <si>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</si>
  <si>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</si>
  <si>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</si>
  <si>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</si>
  <si>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</si>
  <si>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</si>
  <si>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</si>
  <si>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</si>
  <si>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</si>
  <si>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</si>
  <si>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</si>
  <si>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</si>
  <si>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</si>
  <si>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</si>
  <si>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</si>
  <si>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</si>
  <si>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</si>
  <si>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</si>
  <si>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</si>
  <si>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</si>
  <si>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</si>
  <si>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</si>
  <si>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</si>
  <si>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</si>
  <si>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</si>
  <si>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</si>
  <si>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</si>
  <si>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</si>
  <si>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</si>
  <si>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</si>
  <si>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</si>
  <si>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</si>
  <si>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</si>
  <si>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</si>
  <si>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</si>
  <si>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</si>
  <si>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</si>
  <si>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</si>
  <si>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</si>
  <si>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</si>
  <si>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</si>
  <si>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</si>
  <si>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</si>
  <si>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</si>
  <si>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</si>
  <si>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</si>
  <si>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</si>
  <si>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</si>
  <si>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</si>
  <si>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</si>
  <si>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</si>
  <si>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</si>
  <si>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</si>
  <si>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</si>
  <si>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</si>
  <si>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</si>
  <si>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</si>
  <si>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</si>
  <si>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</si>
  <si>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</si>
  <si>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</si>
  <si>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</si>
  <si>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</si>
  <si>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</si>
  <si>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</si>
  <si>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</si>
  <si>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</si>
  <si>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</si>
  <si>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</si>
  <si>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</si>
  <si>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</si>
  <si>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</si>
  <si>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</si>
  <si>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</si>
  <si>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</si>
  <si>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</si>
  <si>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</si>
  <si>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</si>
  <si>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</si>
  <si>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</si>
  <si>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</si>
  <si>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</si>
  <si>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</si>
  <si>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</si>
  <si>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</si>
  <si>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</si>
  <si>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</si>
  <si>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</si>
  <si>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</si>
  <si>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</si>
  <si>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</si>
  <si>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</si>
  <si>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</si>
  <si>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</si>
  <si>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</si>
  <si>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</si>
  <si>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</si>
  <si>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</si>
  <si>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</si>
  <si>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</si>
  <si>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</si>
  <si>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</si>
  <si>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</si>
  <si>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</si>
  <si>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</si>
  <si>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</si>
  <si>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</si>
  <si>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</si>
  <si>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</si>
  <si>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</si>
  <si>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</si>
  <si>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</si>
  <si>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</si>
  <si>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</si>
  <si>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</si>
  <si>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</si>
  <si>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</si>
  <si>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</si>
  <si>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</si>
  <si>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</si>
  <si>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</si>
  <si>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</si>
  <si>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</si>
  <si>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</si>
  <si>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</si>
  <si>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</si>
  <si>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</si>
  <si>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</si>
  <si>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</si>
  <si>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</si>
  <si>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</si>
  <si>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</si>
  <si>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</si>
  <si>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</si>
  <si>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</si>
  <si>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</si>
  <si>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</si>
  <si>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</si>
  <si>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</si>
  <si>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</si>
  <si>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</si>
  <si>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</si>
  <si>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</si>
  <si>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</si>
  <si>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</si>
  <si>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</si>
  <si>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</si>
  <si>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</si>
  <si>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</si>
  <si>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</si>
  <si>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</si>
  <si>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</si>
  <si>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</si>
  <si>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</si>
  <si>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</si>
  <si>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</si>
  <si>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</si>
  <si>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</si>
  <si>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</si>
  <si>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</si>
  <si>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</si>
  <si>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</si>
  <si>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</si>
  <si>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</si>
  <si>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</si>
  <si>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</si>
  <si>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</si>
  <si>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</si>
  <si>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</si>
  <si>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</si>
  <si>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</si>
  <si>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</si>
  <si>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</si>
  <si>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</si>
  <si>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</si>
  <si>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</si>
  <si>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</si>
  <si>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</si>
  <si>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</si>
  <si>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</si>
  <si>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</si>
  <si>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</si>
  <si>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</si>
  <si>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</si>
  <si>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</si>
  <si>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</si>
  <si>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</si>
  <si>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</si>
  <si>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</si>
  <si>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</si>
  <si>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</si>
  <si>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</si>
  <si>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</si>
  <si>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</si>
  <si>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</si>
  <si>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</si>
  <si>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</si>
  <si>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</si>
  <si>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</si>
  <si>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</si>
  <si>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</si>
  <si>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</si>
  <si>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</si>
  <si>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</si>
  <si>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</si>
  <si>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</si>
  <si>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</si>
  <si>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</si>
  <si>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</si>
  <si>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</si>
  <si>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</si>
  <si>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</si>
  <si>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</si>
  <si>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</si>
  <si>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</si>
  <si>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</si>
  <si>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</si>
  <si>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</si>
  <si>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</si>
  <si>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</si>
  <si>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</si>
  <si>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</si>
  <si>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</si>
  <si>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</si>
  <si>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</si>
  <si>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</si>
  <si>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</si>
  <si>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</si>
  <si>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</si>
  <si>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</si>
  <si>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</si>
  <si>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</si>
  <si>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</si>
  <si>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</si>
  <si>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</si>
  <si>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</si>
  <si>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</si>
  <si>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</si>
  <si>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</si>
  <si>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</si>
  <si>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</si>
  <si>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</si>
  <si>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</si>
  <si>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</si>
  <si>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</si>
  <si>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</si>
  <si>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</si>
  <si>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</si>
  <si>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</si>
  <si>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</si>
  <si>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</si>
  <si>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</si>
  <si>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</si>
  <si>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</si>
  <si>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</si>
  <si>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</si>
  <si>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</si>
  <si>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</si>
  <si>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</si>
  <si>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</si>
  <si>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</si>
  <si>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</si>
  <si>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</si>
  <si>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</si>
  <si>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</si>
  <si>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</si>
  <si>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</si>
  <si>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</si>
  <si>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</si>
  <si>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</si>
  <si>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</si>
  <si>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</si>
  <si>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</si>
  <si>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</si>
  <si>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</si>
  <si>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</si>
  <si>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</si>
  <si>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</si>
  <si>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</si>
  <si>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</si>
  <si>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</si>
  <si>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</si>
  <si>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</si>
  <si>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</si>
  <si>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</si>
  <si>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</si>
  <si>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</si>
  <si>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</si>
  <si>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</si>
  <si>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</si>
  <si>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</si>
  <si>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</si>
  <si>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</si>
  <si>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</si>
  <si>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</si>
  <si>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</si>
  <si>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</si>
  <si>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</si>
  <si>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</si>
  <si>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</si>
  <si>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</si>
  <si>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</si>
  <si>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</si>
  <si>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</si>
  <si>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</si>
  <si>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</si>
  <si>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</si>
  <si>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</si>
  <si>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</si>
  <si>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</si>
  <si>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</si>
  <si>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</si>
  <si>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</si>
  <si>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</si>
  <si>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</si>
  <si>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</si>
  <si>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</si>
  <si>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</si>
  <si>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</si>
  <si>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</si>
  <si>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</si>
  <si>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</si>
  <si>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</si>
  <si>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</si>
  <si>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</si>
  <si>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</si>
  <si>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</si>
  <si>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</si>
  <si>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</si>
  <si>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</si>
  <si>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</si>
  <si>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</si>
  <si>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</si>
  <si>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</si>
  <si>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</si>
  <si>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</si>
  <si>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</si>
  <si>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</si>
  <si>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</si>
  <si>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</si>
  <si>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</si>
  <si>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</si>
  <si>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</si>
  <si>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</si>
  <si>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</si>
  <si>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</si>
  <si>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</si>
  <si>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</si>
  <si>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</si>
  <si>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</si>
  <si>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</si>
  <si>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</si>
  <si>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</si>
  <si>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</si>
  <si>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</si>
  <si>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</si>
  <si>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</si>
  <si>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</si>
  <si>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</si>
  <si>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</si>
  <si>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</si>
  <si>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</si>
  <si>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</si>
  <si>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</si>
  <si>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</si>
  <si>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</si>
  <si>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</si>
  <si>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</si>
  <si>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</si>
  <si>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</si>
  <si>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</si>
  <si>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</si>
  <si>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</si>
  <si>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</si>
  <si>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</si>
  <si>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</si>
  <si>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</si>
  <si>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</si>
  <si>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</si>
  <si>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</si>
  <si>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</si>
  <si>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</si>
  <si>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</si>
  <si>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</si>
  <si>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</si>
  <si>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</si>
  <si>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</si>
  <si>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</si>
  <si>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</si>
  <si>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</si>
  <si>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</si>
  <si>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</si>
  <si>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</si>
  <si>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</si>
  <si>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</si>
  <si>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</si>
  <si>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</si>
  <si>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</si>
  <si>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</si>
  <si>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</si>
  <si>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</si>
  <si>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</si>
  <si>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</si>
  <si>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</si>
  <si>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</si>
  <si>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</si>
  <si>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</si>
  <si>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</si>
  <si>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</si>
  <si>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</si>
  <si>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</si>
  <si>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</si>
  <si>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</si>
  <si>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</si>
  <si>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</si>
  <si>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</si>
  <si>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</si>
  <si>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</si>
  <si>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</si>
  <si>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</si>
  <si>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</si>
  <si>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</si>
  <si>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</si>
  <si>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</si>
  <si>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</si>
  <si>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</si>
  <si>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</si>
  <si>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</si>
  <si>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</si>
  <si>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</si>
  <si>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</si>
  <si>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</si>
  <si>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</si>
  <si>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</si>
  <si>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</si>
  <si>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</si>
  <si>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</si>
  <si>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</si>
  <si>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</si>
  <si>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</si>
  <si>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</si>
  <si>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</si>
  <si>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</si>
  <si>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</si>
  <si>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</si>
  <si>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</si>
  <si>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</si>
  <si>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</si>
  <si>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</si>
  <si>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</si>
  <si>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</si>
  <si>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</si>
  <si>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</si>
  <si>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</si>
  <si>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</si>
  <si>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</si>
  <si>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</si>
  <si>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</si>
  <si>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</si>
  <si>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</si>
  <si>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</si>
  <si>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</si>
  <si>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</si>
  <si>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</si>
  <si>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</si>
  <si>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</si>
  <si>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</si>
  <si>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</si>
  <si>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</si>
  <si>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</si>
  <si>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</si>
  <si>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</si>
  <si>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</si>
  <si>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</si>
  <si>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</si>
  <si>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</si>
  <si>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</si>
  <si>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</si>
  <si>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</si>
  <si>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</si>
  <si>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</si>
  <si>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</si>
  <si>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</si>
  <si>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</si>
  <si>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</si>
  <si>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</si>
  <si>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</si>
  <si>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</si>
  <si>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</si>
  <si>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</si>
  <si>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</si>
  <si>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</si>
  <si>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</si>
  <si>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</si>
  <si>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</si>
  <si>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</si>
  <si>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</si>
  <si>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</si>
  <si>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</si>
  <si>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</si>
  <si>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</si>
  <si>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</si>
  <si>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</si>
  <si>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</si>
  <si>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</si>
  <si>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</si>
  <si>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</si>
  <si>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</si>
  <si>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</si>
  <si>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</si>
  <si>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</si>
  <si>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</si>
  <si>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</si>
  <si>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</si>
  <si>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</si>
  <si>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</si>
  <si>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</si>
  <si>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</si>
  <si>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</si>
  <si>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</si>
  <si>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</si>
  <si>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</si>
  <si>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</si>
  <si>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</si>
  <si>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</si>
  <si>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</si>
  <si>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</si>
  <si>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</si>
  <si>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</si>
  <si>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</si>
  <si>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</si>
  <si>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</si>
  <si>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</si>
  <si>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</si>
  <si>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</si>
  <si>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</si>
  <si>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</si>
  <si>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</si>
  <si>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</si>
  <si>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</si>
  <si>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</si>
  <si>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</si>
  <si>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</si>
  <si>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</si>
  <si>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</si>
  <si>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</si>
  <si>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</si>
  <si>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</si>
  <si>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</si>
  <si>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</si>
  <si>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</si>
  <si>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</si>
  <si>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</si>
  <si>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</si>
  <si>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</si>
  <si>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</si>
  <si>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</si>
  <si>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</si>
  <si>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</si>
  <si>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</si>
  <si>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</si>
  <si>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</si>
  <si>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</si>
  <si>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</si>
  <si>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</si>
  <si>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</si>
  <si>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</si>
  <si>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</si>
  <si>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</si>
  <si>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</si>
  <si>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</si>
  <si>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</si>
  <si>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</si>
  <si>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</si>
  <si>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</si>
  <si>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</si>
  <si>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</si>
  <si>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</si>
  <si>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</si>
  <si>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</si>
  <si>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</si>
  <si>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</si>
  <si>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</si>
  <si>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</si>
  <si>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</si>
  <si>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</si>
  <si>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</si>
  <si>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</si>
  <si>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</si>
  <si>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</si>
  <si>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</si>
  <si>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</si>
  <si>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</si>
  <si>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</si>
  <si>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</si>
  <si>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</si>
  <si>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</si>
  <si>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</si>
  <si>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</si>
  <si>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</si>
  <si>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</si>
  <si>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</si>
  <si>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</si>
  <si>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</si>
  <si>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</si>
  <si>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</si>
  <si>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</si>
  <si>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</si>
  <si>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</si>
  <si>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</si>
  <si>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</si>
  <si>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</si>
  <si>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</si>
  <si>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</si>
  <si>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</si>
  <si>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</si>
  <si>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</si>
  <si>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</si>
  <si>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</si>
  <si>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</si>
  <si>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</si>
  <si>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</si>
  <si>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</si>
  <si>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</si>
  <si>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</si>
  <si>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</si>
  <si>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</si>
  <si>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</si>
  <si>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</si>
  <si>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</si>
  <si>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</si>
  <si>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</si>
  <si>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</si>
  <si>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</si>
  <si>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</si>
  <si>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</si>
  <si>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</si>
  <si>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</si>
  <si>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</si>
  <si>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</si>
  <si>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</si>
  <si>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</si>
  <si>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</si>
  <si>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</si>
  <si>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</si>
  <si>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</si>
  <si>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</si>
  <si>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</si>
  <si>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</si>
  <si>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</si>
  <si>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</si>
  <si>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</si>
  <si>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</si>
  <si>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</si>
  <si>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</si>
  <si>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</si>
  <si>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</si>
  <si>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</si>
  <si>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</si>
  <si>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</si>
  <si>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</si>
  <si>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</si>
  <si>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</si>
  <si>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</si>
  <si>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</si>
  <si>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</si>
  <si>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</si>
  <si>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</si>
  <si>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</si>
  <si>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</si>
  <si>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</si>
  <si>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</si>
  <si>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</si>
  <si>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</si>
  <si>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</si>
  <si>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</si>
  <si>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</si>
  <si>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</si>
  <si>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</si>
  <si>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</si>
  <si>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</si>
  <si>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</si>
  <si>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</si>
  <si>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</si>
  <si>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</si>
  <si>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</si>
  <si>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</si>
  <si>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</si>
  <si>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</si>
  <si>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</si>
  <si>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</si>
  <si>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</si>
  <si>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</si>
  <si>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</si>
  <si>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</si>
  <si>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</si>
  <si>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</si>
  <si>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</si>
  <si>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</si>
  <si>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</si>
  <si>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</si>
  <si>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</si>
  <si>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</si>
  <si>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</si>
  <si>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</si>
  <si>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</si>
  <si>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</si>
  <si>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</si>
  <si>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</si>
  <si>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</si>
  <si>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</si>
  <si>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</si>
  <si>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</si>
  <si>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</si>
  <si>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</si>
  <si>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</si>
  <si>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</si>
  <si>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</si>
  <si>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</si>
  <si>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</si>
  <si>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</si>
  <si>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</si>
  <si>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</si>
  <si>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</si>
  <si>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</si>
  <si>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</si>
  <si>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</si>
  <si>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</si>
  <si>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</si>
  <si>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</si>
  <si>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</si>
  <si>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</si>
  <si>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</si>
  <si>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</si>
  <si>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</si>
  <si>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</si>
  <si>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</si>
  <si>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</si>
  <si>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</si>
  <si>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</si>
  <si>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</si>
  <si>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</si>
  <si>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</si>
  <si>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</si>
  <si>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</si>
  <si>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</si>
  <si>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</si>
  <si>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</si>
  <si>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</si>
  <si>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</si>
  <si>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</si>
  <si>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</si>
  <si>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</si>
  <si>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</si>
  <si>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</si>
  <si>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</si>
  <si>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</si>
  <si>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</si>
  <si>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</si>
  <si>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</si>
  <si>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</si>
  <si>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</si>
  <si>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</si>
  <si>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</si>
  <si>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</si>
  <si>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</si>
  <si>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</si>
  <si>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</si>
  <si>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</si>
  <si>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</si>
  <si>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</si>
  <si>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</si>
  <si>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</si>
  <si>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</si>
  <si>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</si>
  <si>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</si>
  <si>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</si>
  <si>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</si>
  <si>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</si>
  <si>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</si>
  <si>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</si>
  <si>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</si>
  <si>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</si>
  <si>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</si>
  <si>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</si>
  <si>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</si>
  <si>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</si>
  <si>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</si>
  <si>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</si>
  <si>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</si>
  <si>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</si>
  <si>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</si>
  <si>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</si>
  <si>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</si>
  <si>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</si>
  <si>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</si>
  <si>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</si>
  <si>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</si>
  <si>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</si>
  <si>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</si>
  <si>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</si>
  <si>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</si>
  <si>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</si>
  <si>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</si>
  <si>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</si>
  <si>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</si>
  <si>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</si>
  <si>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</si>
  <si>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</si>
  <si>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</si>
  <si>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</si>
  <si>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</si>
  <si>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</si>
  <si>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</si>
  <si>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</si>
  <si>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</si>
  <si>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</si>
  <si>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</si>
  <si>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</si>
  <si>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</si>
  <si>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</si>
  <si>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</si>
  <si>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</si>
  <si>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</si>
  <si>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</si>
  <si>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</si>
  <si>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</si>
  <si>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</si>
  <si>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</si>
  <si>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</si>
  <si>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</si>
  <si>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</si>
  <si>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</si>
  <si>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</si>
  <si>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</si>
  <si>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</si>
  <si>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</si>
  <si>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</si>
  <si>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</si>
  <si>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</si>
  <si>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</si>
  <si>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</si>
  <si>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</si>
  <si>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</si>
  <si>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</si>
  <si>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</si>
  <si>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</si>
  <si>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</si>
  <si>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</si>
  <si>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</si>
  <si>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</si>
  <si>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</si>
  <si>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</si>
  <si>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</si>
  <si>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</si>
  <si>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</si>
  <si>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</si>
  <si>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</si>
  <si>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</si>
  <si>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</si>
  <si>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</si>
  <si>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</si>
  <si>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</si>
  <si>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</si>
  <si>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</si>
  <si>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</si>
  <si>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</si>
  <si>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</si>
  <si>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</si>
  <si>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</si>
  <si>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</si>
  <si>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</si>
  <si>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</si>
  <si>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</si>
  <si>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</si>
  <si>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</si>
  <si>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</si>
  <si>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</si>
  <si>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</si>
  <si>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</si>
  <si>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</si>
  <si>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</si>
  <si>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</si>
  <si>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</si>
  <si>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</si>
  <si>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</si>
  <si>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</si>
  <si>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</si>
  <si>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</si>
  <si>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</si>
  <si>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</si>
  <si>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</si>
  <si>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</si>
  <si>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</si>
  <si>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</si>
  <si>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</si>
  <si>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</si>
  <si>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</si>
  <si>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</si>
  <si>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</si>
  <si>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</si>
  <si>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</si>
  <si>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</si>
  <si>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</si>
  <si>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</si>
  <si>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</si>
  <si>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</si>
  <si>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</si>
  <si>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</si>
  <si>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</si>
  <si>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</si>
  <si>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</si>
  <si>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</si>
  <si>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</si>
  <si>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</si>
  <si>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</si>
  <si>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</si>
  <si>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</si>
  <si>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</si>
  <si>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</si>
  <si>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</si>
  <si>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</si>
  <si>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</si>
  <si>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</si>
  <si>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</si>
  <si>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</si>
  <si>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</si>
  <si>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</si>
  <si>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</si>
  <si>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</si>
  <si>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</si>
  <si>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</si>
  <si>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</si>
  <si>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</si>
  <si>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</si>
  <si>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</si>
  <si>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</si>
  <si>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</si>
  <si>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</si>
  <si>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</si>
  <si>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</si>
  <si>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</si>
  <si>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</si>
  <si>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</si>
  <si>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</si>
  <si>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</si>
  <si>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</si>
  <si>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</si>
  <si>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</si>
  <si>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</si>
  <si>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</si>
  <si>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</si>
  <si>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</si>
  <si>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</si>
  <si>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</si>
  <si>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</si>
  <si>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</si>
  <si>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</si>
  <si>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</si>
  <si>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</si>
  <si>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</si>
  <si>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</si>
  <si>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</si>
  <si>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</si>
  <si>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</si>
  <si>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</si>
  <si>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</si>
  <si>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</si>
  <si>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</si>
  <si>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</si>
  <si>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</si>
  <si>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</si>
  <si>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</si>
  <si>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</si>
  <si>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</si>
  <si>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</si>
  <si>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</si>
  <si>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</si>
  <si>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</si>
  <si>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</si>
  <si>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</si>
  <si>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</si>
  <si>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</si>
  <si>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</si>
  <si>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</si>
  <si>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</si>
  <si>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</si>
  <si>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</si>
  <si>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</si>
  <si>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</si>
  <si>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</si>
  <si>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</si>
  <si>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</si>
  <si>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</si>
  <si>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</si>
  <si>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</si>
  <si>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</si>
  <si>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</si>
  <si>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</si>
  <si>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</si>
  <si>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</si>
  <si>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</si>
  <si>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</si>
  <si>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</si>
  <si>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</si>
  <si>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</si>
  <si>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</si>
  <si>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</si>
  <si>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</si>
  <si>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</si>
  <si>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</si>
  <si>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</si>
  <si>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</si>
  <si>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</si>
  <si>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</si>
  <si>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</si>
  <si>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</si>
  <si>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</si>
  <si>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</si>
  <si>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</si>
  <si>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</si>
  <si>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</si>
  <si>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</si>
  <si>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</si>
  <si>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</si>
  <si>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</si>
  <si>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</si>
  <si>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</si>
  <si>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</si>
  <si>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</si>
  <si>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</si>
  <si>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</si>
  <si>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</si>
  <si>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</si>
  <si>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</si>
  <si>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</si>
  <si>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</si>
  <si>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</si>
  <si>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</si>
  <si>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</si>
  <si>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</si>
  <si>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</si>
  <si>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</si>
  <si>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</si>
  <si>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</si>
  <si>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</si>
  <si>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</si>
  <si>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</si>
  <si>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</si>
  <si>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</si>
  <si>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</si>
  <si>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</si>
  <si>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</si>
  <si>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</si>
  <si>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</si>
  <si>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</si>
  <si>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</si>
  <si>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</si>
  <si>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</si>
  <si>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</si>
  <si>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</si>
  <si>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</si>
  <si>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</si>
  <si>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</si>
  <si>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</si>
  <si>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</si>
  <si>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</si>
  <si>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</si>
  <si>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</si>
  <si>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</si>
  <si>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</si>
  <si>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</si>
  <si>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</si>
  <si>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</si>
  <si>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</si>
  <si>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</si>
  <si>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</si>
  <si>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</si>
  <si>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</si>
  <si>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</si>
  <si>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</si>
  <si>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</si>
  <si>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</si>
  <si>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</si>
  <si>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</si>
  <si>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</si>
  <si>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</si>
  <si>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</si>
  <si>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</si>
  <si>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</si>
  <si>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</si>
  <si>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</si>
  <si>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</si>
  <si>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</si>
  <si>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</si>
  <si>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</si>
  <si>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</si>
  <si>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</si>
  <si>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</si>
  <si>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</si>
  <si>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</si>
  <si>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</si>
  <si>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</si>
  <si>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</si>
  <si>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</si>
  <si>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</si>
  <si>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</si>
  <si>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</si>
  <si>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</si>
  <si>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</si>
  <si>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</si>
  <si>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</si>
  <si>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</si>
  <si>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</si>
  <si>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</si>
  <si>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</si>
  <si>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</si>
  <si>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</si>
  <si>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</si>
  <si>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</si>
  <si>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</si>
  <si>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</si>
  <si>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</si>
  <si>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</si>
  <si>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</si>
  <si>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</si>
  <si>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</si>
  <si>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</si>
  <si>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</si>
  <si>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</si>
  <si>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</si>
  <si>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</si>
  <si>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</si>
  <si>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</si>
  <si>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</si>
  <si>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</si>
  <si>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</si>
  <si>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</si>
  <si>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</si>
  <si>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</si>
  <si>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</si>
  <si>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</si>
  <si>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</si>
  <si>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</si>
  <si>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</si>
  <si>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</si>
  <si>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</si>
  <si>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</si>
  <si>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</si>
  <si>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</si>
  <si>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</si>
  <si>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</si>
  <si>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</si>
  <si>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</si>
  <si>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</si>
  <si>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</si>
  <si>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</si>
  <si>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</si>
  <si>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</si>
  <si>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</si>
  <si>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</si>
  <si>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</si>
  <si>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</si>
  <si>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</si>
  <si>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</si>
  <si>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</si>
  <si>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</si>
  <si>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</si>
  <si>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</si>
  <si>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</si>
  <si>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</si>
  <si>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</si>
  <si>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</si>
  <si>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</si>
  <si>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</si>
  <si>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</si>
  <si>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</si>
  <si>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</si>
  <si>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</si>
  <si>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</si>
  <si>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</si>
  <si>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</si>
  <si>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</si>
  <si>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</si>
  <si>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</si>
  <si>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</si>
  <si>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</si>
  <si>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</si>
  <si>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</si>
  <si>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</si>
  <si>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</si>
  <si>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</si>
  <si>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</si>
  <si>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</si>
  <si>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</si>
  <si>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</si>
  <si>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</si>
  <si>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</si>
  <si>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</si>
  <si>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</si>
  <si>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</si>
  <si>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</si>
  <si>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</si>
  <si>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</si>
  <si>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</si>
  <si>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</si>
  <si>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</si>
  <si>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</si>
  <si>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</si>
  <si>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</si>
  <si>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</si>
  <si>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</si>
  <si>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</si>
  <si>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</si>
  <si>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</si>
  <si>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</si>
  <si>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</si>
  <si>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</si>
  <si>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</si>
  <si>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</si>
  <si>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</si>
  <si>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</si>
  <si>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</si>
  <si>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</si>
  <si>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</si>
  <si>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</si>
  <si>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</si>
  <si>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</si>
  <si>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</si>
  <si>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</si>
  <si>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</si>
  <si>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</si>
  <si>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</si>
  <si>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</si>
  <si>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</si>
  <si>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</si>
  <si>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</si>
  <si>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</si>
  <si>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</si>
  <si>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</si>
  <si>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</si>
  <si>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</si>
  <si>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</si>
  <si>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</si>
  <si>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</si>
  <si>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</si>
  <si>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</si>
  <si>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</si>
  <si>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</si>
  <si>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</si>
  <si>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</si>
  <si>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</si>
  <si>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</si>
  <si>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</si>
  <si>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</si>
  <si>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</si>
  <si>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</si>
  <si>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</si>
  <si>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</si>
  <si>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</si>
  <si>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</si>
  <si>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</si>
  <si>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</si>
  <si>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</si>
  <si>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</si>
  <si>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</si>
  <si>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</si>
  <si>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</si>
  <si>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</si>
  <si>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</si>
  <si>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</si>
  <si>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</si>
  <si>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</si>
  <si>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</si>
  <si>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</si>
  <si>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</si>
  <si>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</si>
  <si>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</si>
  <si>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</si>
  <si>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</si>
  <si>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</si>
  <si>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</si>
  <si>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</si>
  <si>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</si>
  <si>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</si>
  <si>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</si>
  <si>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</si>
  <si>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</si>
  <si>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</si>
  <si>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</si>
  <si>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</si>
  <si>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</si>
  <si>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</si>
  <si>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</si>
  <si>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</si>
  <si>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</si>
  <si>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</si>
  <si>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</si>
  <si>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</si>
  <si>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</si>
  <si>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</si>
  <si>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</si>
  <si>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</si>
  <si>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</si>
  <si>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</si>
  <si>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</si>
  <si>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</si>
  <si>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</si>
  <si>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</si>
  <si>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</si>
  <si>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</si>
  <si>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</si>
  <si>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</si>
  <si>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</si>
  <si>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</si>
  <si>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</si>
  <si>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</si>
  <si>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</si>
  <si>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</si>
  <si>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</si>
  <si>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</si>
  <si>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</si>
  <si>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</si>
  <si>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</si>
  <si>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</si>
  <si>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</si>
  <si>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</si>
  <si>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</si>
  <si>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</si>
  <si>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</si>
  <si>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</si>
  <si>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</si>
  <si>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</si>
  <si>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</si>
  <si>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</si>
  <si>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</si>
  <si>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</si>
  <si>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</si>
  <si>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</si>
  <si>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</si>
  <si>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</si>
  <si>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</si>
  <si>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</si>
  <si>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</si>
  <si>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</si>
  <si>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</si>
  <si>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</si>
  <si>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</si>
  <si>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</si>
  <si>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</si>
  <si>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</si>
  <si>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</si>
  <si>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</si>
  <si>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</si>
  <si>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</si>
  <si>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</si>
  <si>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</si>
  <si>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</si>
  <si>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</si>
  <si>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</si>
  <si>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</si>
  <si>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</si>
  <si>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</si>
  <si>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</si>
  <si>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</si>
  <si>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</si>
  <si>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</si>
  <si>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</si>
  <si>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</si>
  <si>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</si>
  <si>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</si>
  <si>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</si>
  <si>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</si>
  <si>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</si>
  <si>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</si>
  <si>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</si>
  <si>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</si>
  <si>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</si>
  <si>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</si>
  <si>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</si>
  <si>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</si>
  <si>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</si>
  <si>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</si>
  <si>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</si>
  <si>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</si>
  <si>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</si>
  <si>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</si>
  <si>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</si>
  <si>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</si>
  <si>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</si>
  <si>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</si>
  <si>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</si>
  <si>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</si>
  <si>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</si>
  <si>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</si>
  <si>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</si>
  <si>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</si>
  <si>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</si>
  <si>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</si>
  <si>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</si>
  <si>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</si>
  <si>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</si>
  <si>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</si>
  <si>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</si>
  <si>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</si>
  <si>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</si>
  <si>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</si>
  <si>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</si>
  <si>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</si>
  <si>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</si>
  <si>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</si>
  <si>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</si>
  <si>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</si>
  <si>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</si>
  <si>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</si>
  <si>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</si>
  <si>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</si>
  <si>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</si>
  <si>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</si>
  <si>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</si>
  <si>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</si>
  <si>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</si>
  <si>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</si>
  <si>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</si>
  <si>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</si>
  <si>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</si>
  <si>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</si>
  <si>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</si>
  <si>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</si>
  <si>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</si>
  <si>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</si>
  <si>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</si>
  <si>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</si>
  <si>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</si>
  <si>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</si>
  <si>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</si>
  <si>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</si>
  <si>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</si>
  <si>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</si>
  <si>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</si>
  <si>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</si>
  <si>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</si>
  <si>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</si>
  <si>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</si>
  <si>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</si>
  <si>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</si>
  <si>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</si>
  <si>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</si>
  <si>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</si>
  <si>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</si>
  <si>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</si>
  <si>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</si>
  <si>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</si>
  <si>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</si>
  <si>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</si>
  <si>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</si>
  <si>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</si>
  <si>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</si>
  <si>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</si>
  <si>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</si>
  <si>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</si>
  <si>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</si>
  <si>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</si>
  <si>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</si>
  <si>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</si>
  <si>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</si>
  <si>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</si>
  <si>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</si>
  <si>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</si>
  <si>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</si>
  <si>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</si>
  <si>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</si>
  <si>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</si>
  <si>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</si>
  <si>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</si>
  <si>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</si>
  <si>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</si>
  <si>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</si>
  <si>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</si>
  <si>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</si>
  <si>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</si>
  <si>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</si>
  <si>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</si>
  <si>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</si>
  <si>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</si>
  <si>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</si>
  <si>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</si>
  <si>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</si>
  <si>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</si>
  <si>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</si>
  <si>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</si>
  <si>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</si>
  <si>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</si>
  <si>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</si>
  <si>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</si>
  <si>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</si>
  <si>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</si>
  <si>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</si>
  <si>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</si>
  <si>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</si>
  <si>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</si>
  <si>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</si>
  <si>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</si>
  <si>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</si>
  <si>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</si>
  <si>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</si>
  <si>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</si>
  <si>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</si>
  <si>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</si>
  <si>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</si>
  <si>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</si>
  <si>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</si>
  <si>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</si>
  <si>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</si>
  <si>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</si>
  <si>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</si>
  <si>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</si>
  <si>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</si>
  <si>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</si>
  <si>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</si>
  <si>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</si>
  <si>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</si>
  <si>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</si>
  <si>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</si>
  <si>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</si>
  <si>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</si>
  <si>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</si>
  <si>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</si>
  <si>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</si>
  <si>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</si>
  <si>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</si>
  <si>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</si>
  <si>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</si>
  <si>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</si>
  <si>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</si>
  <si>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</si>
  <si>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</si>
  <si>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</si>
  <si>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</si>
  <si>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</si>
  <si>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</si>
  <si>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</si>
  <si>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</si>
  <si>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</si>
  <si>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</si>
  <si>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</si>
  <si>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</si>
  <si>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</si>
  <si>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</si>
  <si>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</si>
  <si>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</si>
  <si>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</si>
  <si>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</si>
  <si>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</si>
  <si>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</si>
  <si>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</si>
  <si>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</si>
  <si>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</si>
  <si>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</si>
  <si>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</si>
  <si>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</si>
  <si>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</si>
  <si>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</si>
  <si>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</si>
  <si>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</si>
  <si>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</si>
  <si>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</si>
  <si>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</si>
  <si>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</si>
  <si>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</si>
  <si>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</si>
  <si>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</si>
  <si>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</si>
  <si>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</si>
  <si>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</si>
  <si>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</si>
  <si>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</si>
  <si>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</si>
  <si>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</si>
  <si>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</si>
  <si>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</si>
  <si>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</si>
  <si>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</si>
  <si>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</si>
  <si>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</si>
  <si>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</si>
  <si>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</si>
  <si>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</si>
  <si>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</si>
  <si>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</si>
  <si>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</si>
  <si>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</si>
  <si>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</si>
  <si>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</si>
  <si>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</si>
  <si>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</si>
  <si>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</si>
  <si>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</si>
  <si>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</si>
  <si>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</si>
  <si>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</si>
  <si>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</si>
  <si>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</si>
  <si>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</si>
  <si>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</si>
  <si>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</si>
  <si>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</si>
  <si>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</si>
  <si>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</si>
  <si>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</si>
  <si>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</si>
  <si>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</si>
  <si>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</si>
  <si>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</si>
  <si>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</si>
  <si>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</si>
  <si>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</si>
  <si>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</si>
  <si>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</si>
  <si>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</si>
  <si>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</si>
  <si>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</si>
  <si>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</si>
  <si>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</si>
  <si>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</si>
  <si>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</si>
  <si>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</si>
  <si>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</si>
  <si>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</si>
  <si>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</si>
  <si>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</si>
  <si>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</si>
  <si>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</si>
  <si>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</si>
  <si>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</si>
  <si>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</si>
  <si>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</si>
  <si>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</si>
  <si>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</si>
  <si>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</si>
  <si>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</si>
  <si>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</si>
  <si>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</si>
  <si>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</si>
  <si>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</si>
  <si>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</si>
  <si>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</si>
  <si>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</si>
  <si>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</si>
  <si>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</si>
  <si>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</si>
  <si>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</si>
  <si>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</si>
  <si>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</si>
  <si>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</si>
  <si>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</si>
  <si>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</si>
  <si>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</si>
  <si>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</si>
  <si>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</si>
  <si>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</si>
  <si>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</si>
  <si>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</si>
  <si>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</si>
  <si>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</si>
  <si>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</si>
  <si>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</si>
  <si>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</si>
  <si>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</si>
  <si>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</si>
  <si>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</si>
  <si>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</si>
  <si>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</si>
  <si>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</si>
  <si>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</si>
  <si>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</si>
  <si>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</si>
  <si>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</si>
  <si>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</si>
  <si>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</si>
  <si>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</si>
  <si>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</si>
  <si>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</si>
  <si>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</si>
  <si>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</si>
  <si>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</si>
  <si>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</si>
  <si>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</si>
  <si>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</si>
  <si>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</si>
  <si>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</si>
  <si>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</si>
  <si>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</si>
  <si>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</si>
  <si>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</si>
  <si>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</si>
  <si>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</si>
  <si>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</si>
  <si>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</si>
  <si>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</si>
  <si>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</si>
  <si>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</si>
  <si>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</si>
  <si>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</si>
  <si>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</si>
  <si>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</si>
  <si>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</si>
  <si>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</si>
  <si>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</si>
  <si>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</si>
  <si>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</si>
  <si>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</si>
  <si>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</si>
  <si>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</si>
  <si>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</si>
  <si>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</si>
  <si>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</si>
  <si>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</si>
  <si>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</si>
  <si>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</si>
  <si>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</si>
  <si>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</si>
  <si>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</si>
  <si>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</si>
  <si>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</si>
  <si>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</si>
  <si>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</si>
  <si>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</si>
  <si>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</si>
  <si>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</si>
  <si>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</si>
  <si>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</si>
  <si>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</si>
  <si>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</si>
  <si>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</si>
  <si>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</si>
  <si>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</si>
  <si>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</si>
  <si>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</si>
  <si>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</si>
  <si>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</si>
  <si>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</si>
  <si>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</si>
  <si>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</si>
  <si>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</si>
  <si>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</si>
  <si>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</si>
  <si>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</si>
  <si>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</si>
  <si>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</si>
  <si>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</si>
  <si>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</si>
  <si>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</si>
  <si>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</si>
  <si>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</si>
  <si>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</si>
  <si>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</si>
  <si>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</si>
  <si>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</si>
  <si>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</si>
  <si>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</si>
  <si>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</si>
  <si>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</si>
  <si>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</si>
  <si>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</si>
  <si>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</si>
  <si>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</si>
  <si>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</si>
  <si>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</si>
  <si>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</si>
  <si>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</si>
  <si>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</si>
  <si>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</si>
  <si>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</si>
  <si>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</si>
  <si>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</si>
  <si>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</si>
  <si>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</si>
  <si>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</si>
  <si>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</si>
  <si>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</si>
  <si>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</si>
  <si>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</si>
  <si>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</si>
  <si>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</si>
  <si>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</si>
  <si>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</si>
  <si>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</si>
  <si>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</si>
  <si>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</si>
  <si>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</si>
  <si>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</si>
  <si>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</si>
  <si>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</si>
  <si>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</si>
  <si>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</si>
  <si>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</si>
  <si>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</si>
  <si>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</si>
  <si>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</si>
  <si>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</si>
  <si>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</si>
  <si>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</si>
  <si>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</si>
  <si>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</si>
  <si>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</si>
  <si>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</si>
  <si>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</si>
  <si>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</si>
  <si>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</si>
  <si>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</si>
  <si>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</si>
  <si>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</si>
  <si>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</si>
  <si>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</si>
  <si>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</si>
  <si>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</si>
  <si>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</si>
  <si>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</si>
  <si>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</si>
  <si>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</si>
  <si>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</si>
  <si>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</si>
  <si>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</si>
  <si>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</si>
  <si>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</si>
  <si>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</si>
  <si>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</si>
  <si>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</si>
  <si>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</si>
  <si>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</si>
  <si>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</si>
  <si>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</si>
  <si>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</si>
  <si>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</si>
  <si>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</si>
  <si>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</si>
  <si>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</si>
  <si>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</si>
  <si>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</si>
  <si>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</si>
  <si>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</si>
  <si>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</si>
  <si>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</si>
  <si>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</si>
  <si>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</si>
  <si>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</si>
  <si>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</si>
  <si>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</si>
  <si>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</si>
  <si>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</si>
  <si>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</si>
  <si>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</si>
  <si>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</si>
  <si>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</si>
  <si>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</si>
  <si>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</si>
  <si>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</si>
  <si>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</si>
  <si>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</si>
  <si>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</si>
  <si>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</si>
  <si>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</si>
  <si>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</si>
  <si>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</si>
  <si>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</si>
  <si>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</si>
  <si>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</si>
  <si>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</si>
  <si>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</si>
  <si>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</si>
  <si>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</si>
  <si>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</si>
  <si>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</si>
  <si>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</si>
  <si>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</si>
  <si>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</si>
  <si>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</si>
  <si>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</si>
  <si>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</si>
  <si>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</si>
  <si>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</si>
  <si>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</si>
  <si>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</si>
  <si>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</si>
  <si>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</si>
  <si>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</si>
  <si>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</si>
  <si>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</si>
  <si>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</si>
  <si>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</si>
  <si>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</si>
  <si>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</si>
  <si>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</si>
  <si>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</si>
  <si>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</si>
  <si>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</si>
  <si>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</si>
  <si>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</si>
  <si>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</si>
  <si>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</si>
  <si>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</si>
  <si>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</si>
  <si>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</si>
  <si>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</si>
  <si>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</si>
  <si>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</si>
  <si>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</si>
  <si>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</si>
  <si>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</si>
  <si>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</si>
  <si>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</si>
  <si>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</si>
  <si>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</si>
  <si>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</si>
  <si>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</si>
  <si>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</si>
  <si>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</si>
  <si>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</si>
  <si>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</si>
  <si>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</si>
  <si>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</si>
  <si>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</si>
  <si>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</si>
  <si>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</si>
  <si>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</si>
  <si>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</si>
  <si>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</si>
  <si>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</si>
  <si>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</si>
  <si>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</si>
  <si>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</si>
  <si>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</si>
  <si>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</si>
  <si>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</si>
  <si>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</si>
  <si>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</si>
  <si>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</si>
  <si>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</si>
  <si>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</si>
  <si>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</si>
  <si>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</si>
  <si>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</si>
  <si>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</si>
  <si>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</si>
  <si>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</si>
  <si>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</si>
  <si>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</si>
  <si>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</si>
  <si>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</si>
  <si>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</si>
  <si>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</si>
  <si>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</si>
  <si>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</si>
  <si>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</si>
  <si>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</si>
  <si>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</si>
  <si>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</si>
  <si>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</si>
  <si>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</si>
  <si>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</si>
  <si>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</si>
  <si>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</si>
  <si>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</si>
  <si>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</si>
  <si>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</si>
  <si>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</si>
  <si>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</si>
  <si>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</si>
  <si>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</si>
  <si>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</si>
  <si>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</si>
  <si>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</si>
  <si>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</si>
  <si>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</si>
  <si>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</si>
  <si>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</si>
  <si>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</si>
  <si>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</si>
  <si>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</si>
  <si>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</si>
  <si>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</si>
  <si>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</si>
  <si>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</si>
  <si>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</si>
  <si>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</si>
  <si>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</si>
  <si>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</si>
  <si>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</si>
  <si>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</si>
  <si>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</si>
  <si>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</si>
  <si>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</si>
  <si>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</si>
  <si>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</si>
  <si>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</si>
  <si>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</si>
  <si>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</si>
  <si>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</si>
  <si>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</si>
  <si>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</si>
  <si>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</si>
  <si>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</si>
  <si>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</si>
  <si>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</si>
  <si>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</si>
  <si>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</si>
  <si>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</si>
  <si>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</si>
  <si>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</si>
  <si>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</si>
  <si>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</si>
  <si>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</si>
  <si>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</si>
  <si>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</si>
  <si>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</si>
  <si>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</si>
  <si>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</si>
  <si>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</si>
  <si>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</si>
  <si>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</si>
  <si>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</si>
  <si>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</si>
  <si>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</si>
  <si>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</si>
  <si>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</si>
  <si>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</si>
  <si>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</si>
  <si>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</si>
  <si>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</si>
  <si>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</si>
  <si>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</si>
  <si>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</si>
  <si>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</si>
  <si>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</si>
  <si>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</si>
  <si>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</si>
  <si>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</si>
  <si>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</si>
  <si>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</si>
  <si>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</si>
  <si>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</si>
  <si>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</si>
  <si>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</si>
  <si>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</si>
  <si>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</si>
  <si>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</si>
  <si>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</si>
  <si>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</si>
  <si>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</si>
  <si>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</si>
  <si>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</si>
  <si>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</si>
  <si>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</si>
  <si>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</si>
  <si>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</si>
  <si>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</si>
  <si>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</si>
  <si>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</si>
  <si>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</si>
  <si>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</si>
  <si>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</si>
  <si>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</si>
  <si>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</si>
  <si>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</si>
  <si>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</si>
  <si>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</si>
  <si>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</si>
  <si>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</si>
  <si>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</si>
  <si>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</si>
  <si>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</si>
  <si>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</si>
  <si>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</si>
  <si>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</si>
  <si>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</si>
  <si>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</si>
  <si>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</si>
  <si>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</si>
  <si>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</si>
  <si>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</si>
  <si>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</si>
  <si>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</si>
  <si>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</si>
  <si>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</si>
  <si>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</si>
  <si>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</si>
  <si>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</si>
  <si>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</si>
  <si>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</si>
  <si>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</si>
  <si>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</si>
  <si>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</si>
  <si>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</si>
  <si>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</si>
  <si>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</si>
  <si>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</si>
  <si>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</si>
  <si>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</si>
  <si>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</si>
  <si>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</si>
  <si>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</si>
  <si>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</si>
  <si>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</si>
  <si>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</si>
  <si>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</si>
  <si>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</si>
  <si>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</si>
  <si>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</si>
  <si>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</si>
  <si>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</si>
  <si>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</si>
  <si>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</si>
  <si>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</si>
  <si>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</si>
  <si>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</si>
  <si>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</si>
  <si>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</si>
  <si>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</si>
  <si>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</si>
  <si>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</si>
  <si>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</si>
  <si>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</si>
  <si>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</si>
  <si>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</si>
  <si>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</si>
  <si>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</si>
  <si>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</si>
  <si>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</si>
  <si>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</si>
  <si>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</si>
  <si>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</si>
  <si>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</si>
  <si>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</si>
  <si>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</si>
  <si>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</si>
  <si>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</si>
  <si>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</si>
  <si>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</si>
  <si>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</si>
  <si>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</si>
  <si>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</si>
  <si>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</si>
  <si>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</si>
  <si>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</si>
  <si>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</si>
  <si>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</si>
  <si>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</si>
  <si>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</si>
  <si>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</si>
  <si>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</si>
  <si>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</si>
  <si>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</si>
  <si>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</si>
  <si>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</si>
  <si>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</si>
  <si>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</si>
  <si>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</si>
  <si>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</si>
  <si>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</si>
  <si>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</si>
  <si>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</si>
  <si>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</si>
  <si>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</si>
  <si>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</si>
  <si>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</si>
  <si>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</si>
  <si>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</si>
  <si>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</si>
  <si>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</si>
  <si>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</si>
  <si>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</si>
  <si>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</si>
  <si>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</si>
  <si>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</si>
  <si>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</si>
  <si>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</si>
  <si>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</si>
  <si>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</si>
  <si>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</si>
  <si>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</si>
  <si>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</si>
  <si>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</si>
  <si>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</si>
  <si>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</si>
  <si>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</si>
  <si>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</si>
  <si>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</si>
  <si>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</si>
  <si>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</si>
  <si>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</si>
  <si>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</si>
  <si>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</si>
  <si>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</si>
  <si>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</si>
  <si>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</si>
  <si>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</si>
  <si>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</si>
  <si>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</si>
  <si>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</si>
  <si>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</si>
  <si>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</si>
  <si>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</si>
  <si>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</si>
  <si>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</si>
  <si>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</si>
  <si>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</si>
  <si>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</si>
  <si>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</si>
  <si>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</si>
  <si>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</si>
  <si>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</si>
  <si>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</si>
  <si>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</si>
  <si>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</si>
  <si>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</si>
  <si>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</si>
  <si>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</si>
  <si>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</si>
  <si>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</si>
  <si>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</si>
  <si>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</si>
  <si>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</si>
  <si>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</si>
  <si>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</si>
  <si>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</si>
  <si>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</si>
  <si>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</si>
  <si>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</si>
  <si>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</si>
  <si>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</si>
  <si>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</si>
  <si>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</si>
  <si>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</si>
  <si>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</si>
  <si>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</si>
  <si>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</si>
  <si>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</si>
  <si>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</si>
  <si>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</si>
  <si>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</si>
  <si>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</si>
  <si>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</si>
  <si>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</si>
  <si>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</si>
  <si>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</si>
  <si>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</si>
  <si>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</si>
  <si>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</si>
  <si>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</si>
  <si>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</si>
  <si>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</si>
  <si>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</si>
  <si>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</si>
  <si>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</si>
  <si>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</si>
  <si>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</si>
  <si>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</si>
  <si>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</si>
  <si>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</si>
  <si>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</si>
  <si>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</si>
  <si>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</si>
  <si>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</si>
  <si>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</si>
  <si>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</si>
  <si>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</si>
  <si>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</si>
  <si>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</si>
  <si>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</si>
  <si>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</si>
  <si>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</si>
  <si>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</si>
  <si>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</si>
  <si>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</si>
  <si>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</si>
  <si>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</si>
  <si>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</si>
  <si>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</si>
  <si>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</si>
  <si>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</si>
  <si>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</si>
  <si>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</si>
  <si>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</si>
  <si>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</si>
  <si>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</si>
  <si>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</si>
  <si>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</si>
  <si>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</si>
  <si>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</si>
  <si>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</si>
  <si>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</si>
  <si>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</si>
  <si>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</si>
  <si>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</si>
  <si>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</si>
  <si>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</si>
  <si>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</si>
  <si>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</si>
  <si>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</si>
  <si>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</si>
  <si>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</si>
  <si>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</si>
  <si>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</si>
  <si>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</si>
  <si>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</si>
  <si>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</si>
  <si>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</si>
  <si>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</si>
  <si>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</si>
  <si>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</si>
  <si>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</si>
  <si>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</si>
  <si>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</si>
  <si>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</si>
  <si>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</si>
  <si>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</si>
  <si>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</si>
  <si>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</si>
  <si>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</si>
  <si>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</si>
  <si>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</si>
  <si>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</si>
  <si>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</si>
  <si>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</si>
  <si>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</si>
  <si>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</si>
  <si>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</si>
  <si>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</si>
  <si>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</si>
  <si>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</si>
  <si>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</si>
  <si>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</si>
  <si>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</si>
  <si>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</si>
  <si>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</si>
  <si>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</si>
  <si>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</si>
  <si>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</si>
  <si>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</si>
  <si>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</si>
  <si>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</si>
  <si>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</si>
  <si>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</si>
  <si>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</si>
  <si>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</si>
  <si>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</si>
  <si>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</si>
  <si>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</si>
  <si>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</si>
  <si>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</si>
  <si>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</si>
  <si>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</si>
  <si>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</si>
  <si>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</si>
  <si>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</si>
  <si>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</si>
  <si>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</si>
  <si>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</si>
  <si>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</si>
  <si>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</si>
  <si>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</si>
  <si>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</si>
  <si>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</si>
  <si>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</si>
  <si>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</si>
  <si>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</si>
  <si>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</si>
  <si>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</si>
  <si>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</si>
  <si>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</si>
  <si>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</si>
  <si>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</si>
  <si>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</si>
  <si>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</si>
  <si>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</si>
  <si>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</si>
  <si>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</si>
  <si>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</si>
  <si>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</si>
  <si>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</si>
  <si>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</si>
  <si>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</si>
  <si>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</si>
  <si>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</si>
  <si>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</si>
  <si>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</si>
  <si>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</si>
  <si>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</si>
  <si>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</si>
  <si>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</si>
  <si>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</si>
  <si>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</si>
  <si>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</si>
  <si>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</si>
  <si>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</si>
  <si>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</si>
  <si>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</si>
  <si>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</si>
  <si>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</si>
  <si>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</si>
  <si>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</si>
  <si>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</si>
  <si>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</si>
  <si>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</si>
  <si>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</si>
  <si>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</si>
  <si>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</si>
  <si>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</si>
  <si>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</si>
  <si>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</si>
  <si>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</si>
  <si>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</si>
  <si>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</si>
  <si>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</si>
  <si>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</si>
  <si>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</si>
  <si>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</si>
  <si>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</si>
  <si>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</si>
  <si>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</si>
  <si>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</si>
  <si>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</si>
  <si>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</si>
  <si>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</si>
  <si>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</si>
  <si>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</si>
  <si>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</si>
  <si>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</si>
  <si>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</si>
  <si>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</si>
  <si>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</si>
  <si>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</si>
  <si>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</si>
  <si>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</si>
  <si>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</si>
  <si>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</si>
  <si>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</si>
  <si>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</si>
  <si>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</si>
  <si>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</si>
  <si>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</si>
  <si>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</si>
  <si>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</si>
  <si>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</si>
  <si>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</si>
  <si>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</si>
  <si>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</si>
  <si>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</si>
  <si>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</si>
  <si>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</si>
  <si>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</si>
  <si>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</si>
  <si>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</si>
  <si>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</si>
  <si>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</si>
  <si>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</si>
  <si>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</si>
  <si>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</si>
  <si>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</si>
  <si>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</si>
  <si>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</si>
  <si>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</si>
  <si>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</si>
  <si>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</si>
  <si>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</si>
  <si>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</si>
  <si>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</si>
  <si>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</si>
  <si>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</si>
  <si>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</si>
  <si>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</si>
  <si>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</si>
  <si>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</si>
  <si>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</si>
  <si>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</si>
  <si>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</si>
  <si>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</si>
  <si>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</si>
  <si>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</si>
  <si>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</si>
  <si>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</si>
  <si>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</si>
  <si>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</si>
  <si>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</si>
  <si>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</si>
  <si>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</si>
  <si>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</si>
  <si>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</si>
  <si>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</si>
  <si>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</si>
  <si>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</si>
  <si>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</si>
  <si>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</si>
  <si>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</si>
  <si>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</si>
  <si>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</si>
  <si>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</si>
  <si>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</si>
  <si>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</si>
  <si>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</si>
  <si>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</si>
  <si>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</si>
  <si>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</si>
  <si>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</si>
  <si>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</si>
  <si>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</si>
  <si>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</si>
  <si>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</si>
  <si>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</si>
  <si>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</si>
  <si>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</si>
  <si>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</si>
  <si>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</si>
  <si>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</si>
  <si>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</si>
  <si>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</si>
  <si>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</si>
  <si>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</si>
  <si>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</si>
  <si>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</si>
  <si>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</si>
  <si>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</si>
  <si>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</si>
  <si>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</si>
  <si>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</si>
  <si>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</si>
  <si>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</si>
  <si>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</si>
  <si>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</si>
  <si>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</si>
  <si>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</si>
  <si>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</si>
  <si>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</si>
  <si>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</si>
  <si>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</si>
  <si>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</si>
  <si>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</si>
  <si>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</si>
  <si>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</si>
  <si>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</si>
  <si>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</si>
  <si>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</si>
  <si>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</si>
  <si>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</si>
  <si>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</si>
  <si>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</si>
  <si>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</si>
  <si>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</si>
  <si>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</si>
  <si>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</si>
  <si>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</si>
  <si>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</si>
  <si>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</si>
  <si>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</si>
  <si>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</si>
  <si>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</si>
  <si>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</si>
  <si>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</si>
  <si>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</si>
  <si>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</si>
  <si>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</si>
  <si>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</si>
  <si>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</si>
  <si>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</si>
  <si>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</si>
  <si>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</si>
  <si>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</si>
  <si>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</si>
  <si>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</si>
  <si>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</si>
  <si>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</si>
  <si>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</si>
  <si>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</si>
  <si>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</si>
  <si>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</si>
  <si>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</si>
  <si>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</si>
  <si>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</si>
  <si>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</si>
  <si>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</si>
  <si>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</si>
  <si>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</si>
  <si>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</si>
  <si>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</si>
  <si>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</si>
  <si>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</si>
  <si>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</si>
  <si>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</si>
  <si>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</si>
  <si>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</si>
  <si>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</si>
  <si>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</si>
  <si>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</si>
  <si>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</si>
  <si>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</si>
  <si>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</si>
  <si>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</si>
  <si>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</si>
  <si>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</si>
  <si>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</si>
  <si>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</si>
  <si>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</si>
  <si>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</si>
  <si>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</si>
  <si>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</si>
  <si>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</si>
  <si>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</si>
  <si>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</si>
  <si>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</si>
  <si>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</si>
  <si>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</si>
  <si>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</si>
  <si>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</si>
  <si>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</si>
  <si>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</si>
  <si>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</si>
  <si>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</si>
  <si>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</si>
  <si>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</si>
  <si>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</si>
  <si>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</si>
  <si>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</si>
  <si>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</si>
  <si>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</si>
  <si>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</si>
  <si>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</si>
  <si>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</si>
  <si>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</si>
  <si>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</si>
  <si>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</si>
  <si>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</si>
  <si>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</si>
  <si>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</si>
  <si>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</si>
  <si>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</si>
  <si>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</si>
  <si>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</si>
  <si>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</si>
  <si>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</si>
  <si>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</si>
  <si>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</si>
  <si>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</si>
  <si>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</si>
  <si>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</si>
  <si>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</si>
  <si>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</si>
  <si>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</si>
  <si>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</si>
  <si>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</si>
  <si>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</si>
  <si>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</si>
  <si>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</si>
  <si>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</si>
  <si>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</si>
  <si>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</si>
  <si>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</si>
  <si>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</si>
  <si>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</si>
  <si>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</si>
  <si>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</si>
  <si>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</si>
  <si>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</si>
  <si>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</si>
  <si>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</si>
  <si>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</si>
  <si>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</si>
  <si>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</si>
  <si>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</si>
  <si>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</si>
  <si>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</si>
  <si>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</si>
  <si>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</si>
  <si>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</si>
  <si>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</si>
  <si>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</si>
  <si>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</si>
  <si>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</si>
  <si>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</si>
  <si>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</si>
  <si>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</si>
  <si>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</si>
  <si>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</si>
  <si>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</si>
  <si>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</si>
  <si>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</si>
  <si>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</si>
  <si>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</si>
  <si>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</si>
  <si>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</si>
  <si>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</si>
  <si>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</si>
  <si>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</si>
  <si>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</si>
  <si>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</si>
  <si>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</si>
  <si>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</si>
  <si>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</si>
  <si>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</si>
  <si>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</si>
  <si>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</si>
  <si>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</si>
  <si>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</si>
  <si>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</si>
  <si>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</si>
  <si>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</si>
  <si>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</si>
  <si>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</si>
  <si>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</si>
  <si>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</si>
  <si>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</si>
  <si>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</si>
  <si>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</si>
  <si>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</si>
  <si>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</si>
  <si>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</si>
  <si>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</si>
  <si>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</si>
  <si>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</si>
  <si>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</si>
  <si>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</si>
  <si>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</si>
  <si>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</si>
  <si>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</si>
  <si>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</si>
  <si>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</si>
  <si>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</si>
  <si>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</si>
  <si>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</si>
  <si>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</si>
  <si>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</si>
  <si>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</si>
  <si>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</si>
  <si>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</si>
  <si>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</si>
  <si>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</si>
  <si>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</si>
  <si>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</si>
  <si>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</si>
  <si>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</si>
  <si>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</si>
  <si>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</si>
  <si>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</si>
  <si>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</si>
  <si>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</si>
  <si>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</si>
  <si>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</si>
  <si>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</si>
  <si>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</si>
  <si>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</si>
  <si>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</si>
  <si>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</si>
  <si>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</si>
  <si>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</si>
  <si>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</si>
  <si>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</si>
  <si>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</si>
  <si>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</si>
  <si>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</si>
  <si>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</si>
  <si>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</si>
  <si>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</si>
  <si>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</si>
  <si>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</si>
  <si>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</si>
  <si>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</si>
  <si>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</si>
  <si>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</si>
  <si>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</si>
  <si>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</si>
  <si>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</si>
  <si>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</si>
  <si>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</si>
  <si>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</si>
  <si>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</si>
  <si>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</si>
  <si>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</si>
  <si>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</si>
  <si>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</si>
  <si>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</si>
  <si>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</si>
  <si>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</si>
  <si>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</si>
  <si>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</si>
  <si>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</si>
  <si>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</si>
  <si>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</si>
  <si>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</si>
  <si>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</si>
  <si>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</si>
  <si>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</si>
  <si>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</si>
  <si>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</si>
  <si>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</si>
  <si>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</si>
  <si>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</si>
  <si>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</si>
  <si>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</si>
  <si>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</si>
  <si>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</si>
  <si>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</si>
  <si>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</si>
  <si>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</si>
  <si>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</si>
  <si>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</si>
  <si>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</si>
  <si>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</si>
  <si>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</si>
  <si>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</si>
  <si>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</si>
  <si>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</si>
  <si>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</si>
  <si>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</si>
  <si>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</si>
  <si>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</si>
  <si>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</si>
  <si>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</si>
  <si>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</si>
  <si>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</si>
  <si>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</si>
  <si>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</si>
  <si>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</si>
  <si>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</si>
  <si>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</si>
  <si>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</si>
  <si>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</si>
  <si>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</si>
  <si>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</si>
  <si>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</si>
  <si>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</si>
  <si>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</si>
  <si>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</si>
  <si>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</si>
  <si>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</si>
  <si>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</si>
  <si>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</si>
  <si>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</si>
  <si>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</si>
  <si>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</si>
  <si>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</si>
  <si>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</si>
  <si>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</si>
  <si>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</si>
  <si>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</si>
  <si>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</si>
  <si>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</si>
  <si>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</si>
  <si>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</si>
  <si>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</si>
  <si>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</si>
  <si>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</si>
  <si>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</si>
  <si>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</si>
  <si>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</si>
  <si>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</si>
  <si>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</si>
  <si>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</si>
  <si>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</si>
  <si>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</si>
  <si>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</si>
  <si>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</si>
  <si>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</si>
  <si>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</si>
  <si>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</si>
  <si>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</si>
  <si>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</si>
  <si>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</si>
  <si>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</si>
  <si>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</si>
  <si>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</si>
  <si>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</si>
  <si>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</si>
  <si>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</si>
  <si>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</si>
  <si>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</si>
  <si>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</si>
  <si>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</si>
  <si>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</si>
  <si>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</si>
  <si>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</si>
  <si>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</si>
  <si>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</si>
  <si>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</si>
  <si>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</si>
  <si>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</si>
  <si>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</si>
  <si>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</si>
  <si>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</si>
  <si>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</si>
  <si>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</si>
  <si>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</si>
  <si>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</si>
  <si>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</si>
  <si>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</si>
  <si>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</si>
  <si>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</si>
  <si>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</si>
  <si>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</si>
  <si>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</si>
  <si>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</si>
  <si>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</si>
  <si>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</si>
  <si>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</si>
  <si>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</si>
  <si>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</si>
  <si>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</si>
  <si>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</si>
  <si>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</si>
  <si>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</si>
  <si>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</si>
  <si>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</si>
  <si>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</si>
  <si>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</si>
  <si>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</si>
  <si>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</si>
  <si>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</si>
  <si>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</si>
  <si>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</si>
  <si>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</si>
  <si>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</si>
  <si>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</si>
  <si>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</si>
  <si>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</si>
  <si>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</si>
  <si>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</si>
  <si>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</si>
  <si>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</si>
  <si>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</si>
  <si>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</si>
  <si>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</si>
  <si>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</si>
  <si>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</si>
  <si>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</si>
  <si>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</si>
  <si>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</si>
  <si>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</si>
  <si>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</si>
  <si>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</si>
  <si>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</si>
  <si>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</si>
  <si>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</si>
  <si>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</si>
  <si>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</si>
  <si>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</si>
  <si>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</si>
  <si>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</si>
  <si>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</si>
  <si>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</si>
  <si>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</si>
  <si>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</si>
  <si>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</si>
  <si>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</si>
  <si>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</si>
  <si>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</si>
  <si>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</si>
  <si>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</si>
  <si>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</si>
  <si>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</si>
  <si>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</si>
  <si>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</si>
  <si>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</si>
  <si>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</si>
  <si>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</si>
  <si>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</si>
  <si>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</si>
  <si>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</si>
  <si>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</si>
  <si>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</si>
  <si>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</si>
  <si>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</si>
  <si>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</si>
  <si>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</si>
  <si>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</si>
  <si>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</si>
  <si>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</si>
  <si>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</si>
  <si>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</si>
  <si>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</si>
  <si>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</si>
  <si>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</si>
  <si>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</si>
  <si>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</si>
  <si>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</si>
  <si>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</si>
  <si>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</si>
  <si>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</si>
  <si>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</si>
  <si>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</si>
  <si>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</si>
  <si>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</si>
  <si>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</si>
  <si>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</si>
  <si>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</si>
  <si>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</si>
  <si>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</si>
  <si>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</si>
  <si>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</si>
  <si>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</si>
  <si>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</si>
  <si>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</si>
  <si>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</si>
  <si>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</si>
  <si>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</si>
  <si>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</si>
  <si>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</si>
  <si>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</si>
  <si>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</si>
  <si>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</si>
  <si>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</si>
  <si>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</si>
  <si>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</si>
  <si>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</si>
  <si>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</si>
  <si>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</si>
  <si>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</si>
  <si>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</si>
  <si>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</si>
  <si>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</si>
  <si>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</si>
  <si>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</si>
  <si>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</si>
  <si>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</si>
  <si>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</si>
  <si>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</si>
  <si>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</si>
  <si>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</si>
  <si>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</si>
  <si>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</si>
  <si>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</si>
  <si>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</si>
  <si>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</si>
  <si>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</si>
  <si>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</si>
  <si>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</si>
  <si>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</si>
  <si>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</si>
  <si>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</si>
  <si>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</si>
  <si>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</si>
  <si>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</si>
  <si>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</si>
  <si>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</si>
  <si>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</si>
  <si>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</si>
  <si>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</si>
  <si>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</si>
  <si>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</si>
  <si>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</si>
  <si>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</si>
  <si>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</si>
  <si>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</si>
  <si>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</si>
  <si>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</si>
  <si>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</si>
  <si>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</si>
  <si>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</si>
  <si>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</si>
  <si>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</si>
  <si>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</si>
  <si>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</si>
  <si>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</si>
  <si>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</si>
  <si>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</si>
  <si>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</si>
  <si>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</si>
  <si>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</si>
  <si>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</si>
  <si>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</si>
  <si>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</si>
  <si>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</si>
  <si>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</si>
  <si>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</si>
  <si>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</si>
  <si>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</si>
  <si>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</si>
  <si>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</si>
  <si>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</si>
  <si>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</si>
  <si>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</si>
  <si>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</si>
  <si>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</si>
  <si>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</si>
  <si>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</si>
  <si>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</si>
  <si>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</si>
  <si>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</si>
  <si>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</si>
  <si>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</si>
  <si>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</si>
  <si>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</si>
  <si>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</si>
  <si>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</si>
  <si>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</si>
  <si>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</si>
  <si>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</si>
  <si>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</si>
  <si>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</si>
  <si>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</si>
  <si>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</si>
  <si>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</si>
  <si>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</si>
  <si>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</si>
  <si>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</si>
  <si>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</si>
  <si>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</si>
  <si>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</si>
  <si>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</si>
  <si>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</si>
  <si>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</si>
  <si>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</si>
  <si>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</si>
  <si>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</si>
  <si>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</si>
  <si>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</si>
  <si>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</si>
  <si>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</si>
  <si>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</si>
  <si>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</si>
  <si>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</si>
  <si>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</si>
  <si>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</si>
  <si>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</si>
  <si>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</si>
  <si>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</si>
  <si>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</si>
  <si>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</si>
  <si>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</si>
  <si>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</si>
  <si>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</si>
  <si>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</si>
  <si>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</si>
  <si>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</si>
  <si>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</si>
  <si>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</si>
  <si>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</si>
  <si>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</si>
  <si>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</si>
  <si>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</si>
  <si>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</si>
  <si>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</si>
  <si>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</si>
  <si>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</si>
  <si>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</si>
  <si>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</si>
  <si>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</si>
  <si>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</si>
  <si>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</si>
  <si>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</si>
  <si>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</si>
  <si>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</si>
  <si>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</si>
  <si>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</si>
  <si>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</si>
  <si>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</si>
  <si>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</si>
  <si>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</si>
  <si>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</si>
  <si>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</si>
  <si>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</si>
  <si>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</si>
  <si>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</si>
  <si>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</si>
  <si>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</si>
  <si>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</si>
  <si>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</si>
  <si>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</si>
  <si>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</si>
  <si>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</si>
  <si>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</si>
  <si>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</si>
  <si>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</si>
  <si>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</si>
  <si>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</si>
  <si>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</si>
  <si>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</si>
  <si>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</si>
  <si>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</si>
  <si>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</si>
  <si>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</si>
  <si>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</si>
  <si>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</si>
  <si>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</si>
  <si>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</si>
  <si>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</si>
  <si>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</si>
  <si>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</si>
  <si>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</si>
  <si>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</si>
  <si>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</si>
  <si>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</si>
  <si>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</si>
  <si>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</si>
  <si>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</si>
  <si>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</si>
  <si>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</si>
  <si>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</si>
  <si>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</si>
  <si>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</si>
  <si>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</si>
  <si>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</si>
  <si>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</si>
  <si>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</si>
  <si>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</si>
  <si>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</si>
  <si>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</si>
  <si>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</si>
  <si>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</si>
  <si>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</si>
  <si>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</si>
  <si>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</si>
  <si>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</si>
  <si>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</si>
  <si>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</si>
  <si>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</si>
  <si>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</si>
  <si>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</si>
  <si>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</si>
  <si>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</si>
  <si>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</si>
  <si>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</si>
  <si>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</si>
  <si>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</si>
  <si>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</si>
  <si>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</si>
  <si>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</si>
  <si>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</si>
  <si>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</si>
  <si>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</si>
  <si>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</si>
  <si>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</si>
  <si>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</si>
  <si>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</si>
  <si>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</si>
  <si>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</si>
  <si>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</si>
  <si>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</si>
  <si>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</si>
  <si>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</si>
  <si>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</si>
  <si>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</si>
  <si>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</si>
  <si>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</si>
  <si>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</si>
  <si>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</si>
  <si>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</si>
  <si>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</si>
  <si>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</si>
  <si>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</si>
  <si>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</si>
  <si>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</si>
  <si>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</si>
  <si>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</si>
  <si>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</si>
  <si>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</si>
  <si>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</si>
  <si>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</si>
  <si>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</si>
  <si>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</si>
  <si>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</si>
  <si>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</si>
  <si>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</si>
  <si>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</si>
  <si>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</si>
  <si>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</si>
  <si>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</si>
  <si>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</si>
  <si>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</si>
  <si>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</si>
  <si>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</si>
  <si>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</si>
  <si>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</si>
  <si>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</si>
  <si>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</si>
  <si>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</si>
  <si>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</si>
  <si>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</si>
  <si>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</si>
  <si>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</si>
  <si>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</si>
  <si>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</si>
  <si>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</si>
  <si>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</si>
  <si>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</si>
  <si>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</si>
  <si>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</si>
  <si>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</si>
  <si>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</si>
  <si>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</si>
  <si>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</si>
  <si>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</si>
  <si>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</si>
  <si>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</si>
  <si>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</si>
  <si>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</si>
  <si>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</si>
  <si>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</si>
  <si>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</si>
  <si>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</si>
  <si>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</si>
  <si>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</si>
  <si>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</si>
  <si>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</si>
  <si>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</si>
  <si>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</si>
  <si>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</si>
  <si>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</si>
  <si>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</si>
  <si>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</si>
  <si>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</si>
  <si>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</si>
  <si>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</si>
  <si>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</si>
  <si>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</si>
  <si>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</si>
  <si>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</si>
  <si>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</si>
  <si>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</si>
  <si>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</si>
  <si>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</si>
  <si>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</si>
  <si>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</si>
  <si>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</si>
  <si>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</si>
  <si>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</si>
  <si>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</si>
  <si>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</si>
  <si>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</si>
  <si>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</si>
  <si>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</si>
  <si>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</si>
  <si>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</si>
  <si>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</si>
  <si>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</si>
  <si>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</si>
  <si>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</si>
  <si>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</si>
  <si>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</si>
  <si>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</si>
  <si>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</si>
  <si>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</si>
  <si>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</si>
  <si>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</si>
  <si>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</si>
  <si>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</si>
  <si>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</si>
  <si>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</si>
  <si>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</si>
  <si>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</si>
  <si>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</si>
  <si>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</si>
  <si>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</si>
  <si>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</si>
  <si>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</si>
  <si>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</si>
  <si>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</si>
  <si>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</si>
  <si>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</si>
  <si>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</si>
  <si>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</si>
  <si>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</si>
  <si>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</si>
  <si>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</si>
  <si>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</si>
  <si>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</si>
  <si>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</si>
  <si>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</si>
  <si>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</si>
  <si>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</si>
  <si>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</si>
  <si>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</si>
  <si>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</si>
  <si>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</si>
  <si>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</si>
  <si>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</si>
  <si>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</si>
  <si>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</si>
  <si>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</si>
  <si>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</si>
  <si>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</si>
  <si>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</si>
  <si>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</si>
  <si>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</si>
  <si>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</si>
  <si>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</si>
  <si>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</si>
  <si>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</si>
  <si>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</si>
  <si>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</si>
  <si>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</si>
  <si>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</si>
  <si>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</si>
  <si>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</si>
  <si>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</si>
  <si>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</si>
  <si>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</si>
  <si>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</si>
  <si>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</si>
  <si>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</si>
  <si>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</si>
  <si>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</si>
  <si>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</si>
  <si>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</si>
  <si>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</si>
  <si>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</si>
  <si>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</si>
  <si>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</si>
  <si>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</si>
  <si>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</si>
  <si>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</si>
  <si>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</si>
  <si>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</si>
  <si>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</si>
  <si>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</si>
  <si>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</si>
  <si>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</si>
  <si>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</si>
  <si>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</si>
  <si>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</si>
  <si>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</si>
  <si>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</si>
  <si>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</si>
  <si>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</si>
  <si>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</si>
  <si>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</si>
  <si>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</si>
  <si>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</si>
  <si>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</si>
  <si>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</si>
  <si>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</si>
  <si>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</si>
  <si>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</si>
  <si>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</si>
  <si>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</si>
  <si>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</si>
  <si>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</si>
  <si>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</si>
  <si>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</si>
  <si>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</si>
  <si>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</si>
  <si>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</si>
  <si>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</si>
  <si>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</si>
  <si>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</si>
  <si>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</si>
  <si>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</si>
  <si>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</si>
  <si>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</si>
  <si>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</si>
  <si>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</si>
  <si>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</si>
  <si>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</si>
  <si>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</si>
  <si>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</si>
  <si>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</si>
  <si>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</si>
  <si>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</si>
  <si>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</si>
  <si>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</si>
  <si>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</si>
  <si>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</si>
  <si>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</si>
  <si>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</si>
  <si>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</si>
  <si>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</si>
  <si>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</si>
  <si>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</si>
  <si>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</si>
  <si>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</si>
  <si>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</si>
  <si>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</si>
  <si>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</si>
  <si>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</si>
  <si>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</si>
  <si>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</si>
  <si>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</si>
  <si>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</si>
  <si>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</si>
  <si>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</si>
  <si>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</si>
  <si>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</si>
  <si>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</si>
  <si>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</si>
  <si>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</si>
  <si>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</si>
  <si>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</si>
  <si>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</si>
  <si>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</si>
  <si>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</si>
  <si>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</si>
  <si>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</si>
  <si>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</si>
  <si>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</si>
  <si>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</si>
  <si>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</si>
  <si>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</si>
  <si>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</si>
  <si>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</si>
  <si>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</si>
  <si>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</si>
  <si>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</si>
  <si>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</si>
  <si>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</si>
  <si>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</si>
  <si>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</si>
  <si>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</si>
  <si>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</si>
  <si>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</si>
  <si>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</si>
  <si>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</si>
  <si>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</si>
  <si>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</si>
  <si>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</si>
  <si>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</si>
  <si>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</si>
  <si>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</si>
  <si>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</si>
  <si>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</si>
  <si>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</si>
  <si>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</si>
  <si>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</si>
  <si>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</si>
  <si>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</si>
  <si>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</si>
  <si>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</si>
  <si>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</si>
  <si>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</si>
  <si>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</si>
  <si>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</si>
  <si>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</si>
  <si>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</si>
  <si>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</si>
  <si>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</si>
  <si>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</si>
  <si>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</si>
  <si>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</si>
  <si>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</si>
  <si>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</si>
  <si>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</si>
  <si>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</si>
  <si>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</si>
  <si>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</si>
  <si>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</si>
  <si>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</si>
  <si>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</si>
  <si>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</si>
  <si>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</si>
  <si>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</si>
  <si>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</si>
  <si>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</si>
  <si>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</si>
  <si>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</si>
  <si>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</si>
  <si>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</si>
  <si>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</si>
  <si>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</si>
  <si>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</si>
  <si>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</si>
  <si>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</si>
  <si>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</si>
  <si>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</si>
  <si>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</si>
  <si>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</si>
  <si>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</si>
  <si>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</si>
  <si>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</si>
  <si>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</si>
  <si>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</si>
  <si>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</si>
  <si>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</si>
  <si>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</si>
  <si>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</si>
  <si>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</si>
  <si>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</si>
  <si>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</si>
  <si>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</si>
  <si>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</si>
  <si>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</si>
  <si>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</si>
  <si>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</si>
  <si>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</si>
  <si>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</si>
  <si>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</si>
  <si>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</si>
  <si>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</si>
  <si>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</si>
  <si>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</si>
  <si>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</si>
  <si>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</si>
  <si>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</si>
  <si>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</si>
  <si>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</si>
  <si>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</si>
  <si>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</si>
  <si>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</si>
  <si>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</si>
  <si>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</si>
  <si>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</si>
  <si>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</si>
  <si>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</si>
  <si>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</si>
  <si>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</si>
  <si>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</si>
  <si>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</si>
  <si>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</si>
  <si>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</si>
  <si>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</si>
  <si>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</si>
  <si>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</si>
  <si>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</si>
  <si>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</si>
  <si>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</si>
  <si>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</si>
  <si>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</si>
  <si>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</si>
  <si>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</si>
  <si>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</si>
  <si>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</si>
  <si>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</si>
  <si>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</si>
  <si>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</si>
  <si>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</si>
  <si>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</si>
  <si>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</si>
  <si>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</si>
  <si>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</si>
  <si>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</si>
  <si>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</si>
  <si>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</si>
  <si>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</si>
  <si>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</si>
  <si>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</si>
  <si>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</si>
  <si>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</si>
  <si>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</si>
  <si>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</si>
  <si>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</si>
  <si>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</si>
  <si>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</si>
  <si>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</si>
  <si>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</si>
  <si>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</si>
  <si>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</si>
  <si>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</si>
  <si>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</si>
  <si>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</si>
  <si>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</si>
  <si>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</si>
  <si>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</si>
  <si>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</si>
  <si>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</si>
  <si>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</si>
  <si>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</si>
  <si>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</si>
  <si>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</si>
  <si>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</si>
  <si>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</si>
  <si>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</si>
  <si>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</si>
  <si>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</si>
  <si>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</si>
  <si>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</si>
  <si>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</si>
  <si>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</si>
  <si>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</si>
  <si>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</si>
  <si>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</si>
  <si>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</si>
  <si>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</si>
  <si>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</si>
  <si>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</si>
  <si>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</si>
  <si>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</si>
  <si>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</si>
  <si>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</si>
  <si>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</si>
  <si>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</si>
  <si>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</si>
  <si>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</si>
  <si>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</si>
  <si>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</si>
  <si>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</si>
  <si>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</si>
  <si>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</si>
  <si>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</si>
  <si>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</si>
  <si>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</si>
  <si>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</si>
  <si>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</si>
  <si>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</si>
  <si>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</si>
  <si>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</si>
  <si>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</si>
  <si>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</si>
  <si>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</si>
  <si>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</si>
  <si>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</si>
  <si>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</si>
  <si>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</si>
  <si>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</si>
  <si>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</si>
  <si>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</si>
  <si>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</si>
  <si>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</si>
  <si>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</si>
  <si>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</si>
  <si>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</si>
  <si>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</si>
  <si>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</si>
  <si>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</si>
  <si>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</si>
  <si>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</si>
  <si>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</si>
  <si>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</si>
  <si>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</si>
  <si>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</si>
  <si>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</si>
  <si>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</si>
  <si>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</si>
  <si>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</si>
  <si>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</si>
  <si>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</si>
  <si>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</si>
  <si>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</si>
  <si>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</si>
  <si>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</si>
  <si>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</si>
  <si>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</si>
  <si>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</si>
  <si>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</si>
  <si>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</si>
  <si>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</si>
  <si>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</si>
  <si>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</si>
  <si>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</si>
  <si>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</si>
  <si>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</si>
  <si>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</si>
  <si>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</si>
  <si>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</si>
  <si>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</si>
  <si>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</si>
  <si>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</si>
  <si>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</si>
  <si>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</si>
  <si>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</si>
  <si>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</si>
  <si>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</si>
  <si>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</si>
  <si>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</si>
  <si>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</si>
  <si>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</si>
  <si>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</si>
  <si>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</si>
  <si>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</si>
  <si>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</si>
  <si>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</si>
  <si>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</si>
  <si>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</si>
  <si>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</si>
  <si>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</si>
  <si>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</si>
  <si>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</si>
  <si>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</si>
  <si>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</si>
  <si>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</si>
  <si>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</si>
  <si>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</si>
  <si>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</si>
  <si>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</si>
  <si>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</si>
  <si>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</si>
  <si>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</si>
  <si>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</si>
  <si>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</si>
  <si>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</si>
  <si>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</si>
  <si>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</si>
  <si>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</si>
  <si>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</si>
  <si>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</si>
  <si>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</si>
  <si>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</si>
  <si>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</si>
  <si>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</si>
  <si>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</si>
  <si>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</si>
  <si>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</si>
  <si>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</si>
  <si>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</si>
  <si>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</si>
  <si>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</si>
  <si>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</si>
  <si>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</si>
  <si>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</si>
  <si>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</si>
  <si>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</si>
  <si>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</si>
  <si>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</si>
  <si>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</si>
  <si>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</si>
  <si>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</si>
  <si>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</si>
  <si>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</si>
  <si>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</si>
  <si>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</si>
  <si>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</si>
  <si>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</si>
  <si>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</si>
  <si>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</si>
  <si>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</si>
  <si>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</si>
  <si>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</si>
  <si>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</si>
  <si>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</si>
  <si>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</si>
  <si>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</si>
  <si>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</si>
  <si>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</si>
  <si>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</si>
  <si>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</si>
  <si>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</si>
  <si>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</si>
  <si>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</si>
  <si>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</si>
  <si>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</si>
  <si>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</si>
  <si>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</si>
  <si>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</si>
  <si>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</si>
  <si>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</si>
  <si>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</si>
  <si>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</si>
  <si>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</si>
  <si>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</si>
  <si>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</si>
  <si>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</si>
  <si>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</si>
  <si>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</si>
  <si>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</si>
  <si>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</si>
  <si>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</si>
  <si>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</si>
  <si>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</si>
  <si>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</si>
  <si>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</si>
  <si>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</si>
  <si>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</si>
  <si>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</si>
  <si>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</si>
  <si>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</si>
  <si>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</si>
  <si>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</si>
  <si>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</si>
  <si>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</si>
  <si>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</si>
  <si>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</si>
  <si>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</si>
  <si>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</si>
  <si>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</si>
  <si>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</si>
  <si>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</si>
  <si>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</si>
  <si>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</si>
  <si>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</si>
  <si>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</si>
  <si>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</si>
  <si>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</si>
  <si>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</si>
  <si>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</si>
  <si>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</si>
  <si>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</si>
  <si>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</si>
  <si>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</si>
  <si>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</si>
  <si>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</si>
  <si>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</si>
  <si>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</si>
  <si>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</si>
  <si>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</si>
  <si>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</si>
  <si>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</si>
  <si>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</si>
  <si>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</si>
  <si>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</si>
  <si>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</si>
  <si>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</si>
  <si>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</si>
  <si>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</si>
  <si>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</si>
  <si>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</si>
  <si>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</si>
  <si>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</si>
  <si>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</si>
  <si>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</si>
  <si>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</si>
  <si>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</si>
  <si>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</si>
  <si>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</si>
  <si>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</si>
  <si>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</si>
  <si>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</si>
  <si>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</si>
  <si>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</si>
  <si>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</si>
  <si>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</si>
  <si>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</si>
  <si>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</si>
  <si>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</si>
  <si>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</si>
  <si>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</si>
  <si>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</si>
  <si>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</si>
  <si>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</si>
  <si>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</si>
  <si>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</si>
  <si>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</si>
  <si>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</si>
  <si>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</si>
  <si>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</si>
  <si>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</si>
  <si>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</si>
  <si>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</si>
  <si>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</si>
  <si>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</si>
  <si>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</si>
  <si>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</si>
  <si>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</si>
  <si>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</si>
  <si>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</si>
  <si>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</si>
  <si>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</si>
  <si>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</si>
  <si>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</si>
  <si>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</si>
  <si>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</si>
  <si>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</si>
  <si>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</si>
  <si>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</si>
  <si>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</si>
  <si>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</si>
  <si>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</si>
  <si>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</si>
  <si>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</si>
  <si>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</si>
  <si>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</si>
  <si>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</si>
  <si>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</si>
  <si>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</si>
  <si>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</si>
  <si>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</si>
  <si>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</si>
  <si>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</si>
  <si>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</si>
  <si>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</si>
  <si>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</si>
  <si>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</si>
  <si>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</si>
  <si>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</si>
  <si>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</si>
  <si>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</si>
  <si>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</si>
  <si>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</si>
  <si>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</si>
  <si>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</si>
  <si>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</si>
  <si>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</si>
  <si>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</si>
  <si>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</si>
  <si>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</si>
  <si>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</si>
  <si>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</si>
  <si>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</si>
  <si>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</si>
  <si>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</si>
  <si>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</si>
  <si>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</si>
  <si>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</si>
  <si>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</si>
  <si>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</si>
  <si>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</si>
  <si>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</si>
  <si>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</si>
  <si>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</si>
  <si>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</si>
  <si>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</si>
  <si>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</si>
  <si>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</si>
  <si>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</si>
  <si>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</si>
  <si>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</si>
  <si>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</si>
  <si>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</si>
  <si>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</si>
  <si>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</si>
  <si>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</si>
  <si>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</si>
  <si>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</si>
  <si>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</si>
  <si>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</si>
  <si>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</si>
  <si>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</si>
  <si>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</si>
  <si>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</si>
  <si>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</si>
  <si>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</si>
  <si>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</si>
  <si>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</si>
  <si>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</si>
  <si>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</si>
  <si>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</si>
  <si>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</si>
  <si>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</si>
  <si>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</si>
  <si>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</si>
  <si>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</si>
  <si>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</si>
  <si>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</si>
  <si>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</si>
  <si>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</si>
  <si>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</si>
  <si>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</si>
  <si>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</si>
  <si>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</si>
  <si>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</si>
  <si>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</si>
  <si>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</si>
  <si>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</si>
  <si>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</si>
  <si>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</si>
  <si>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</si>
  <si>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</si>
  <si>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</si>
  <si>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</si>
  <si>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</si>
  <si>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</si>
  <si>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</si>
  <si>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</si>
  <si>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</si>
  <si>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</si>
  <si>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</si>
  <si>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</si>
  <si>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</si>
  <si>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</si>
  <si>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</si>
  <si>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</si>
  <si>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</si>
  <si>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</si>
  <si>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</si>
  <si>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</si>
  <si>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</si>
  <si>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</si>
  <si>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</si>
  <si>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</si>
  <si>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</si>
  <si>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</si>
  <si>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</si>
  <si>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</si>
  <si>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</si>
  <si>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</si>
  <si>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</si>
  <si>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</si>
  <si>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</si>
  <si>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</si>
  <si>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</si>
  <si>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</si>
  <si>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</si>
  <si>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</si>
  <si>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</si>
  <si>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</si>
  <si>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</si>
  <si>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</si>
  <si>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</si>
  <si>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</si>
  <si>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</si>
  <si>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</si>
  <si>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</si>
  <si>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</si>
  <si>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</si>
  <si>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</si>
  <si>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</si>
  <si>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</si>
  <si>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</si>
  <si>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</si>
  <si>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</si>
  <si>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</si>
  <si>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</si>
  <si>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</si>
  <si>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</si>
  <si>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</si>
  <si>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</si>
  <si>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</si>
  <si>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</si>
  <si>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</si>
  <si>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</si>
  <si>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</si>
  <si>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</si>
  <si>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</si>
  <si>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</si>
  <si>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</si>
  <si>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</si>
  <si>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</si>
  <si>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</si>
  <si>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</si>
  <si>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</si>
  <si>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</si>
  <si>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</si>
  <si>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</si>
  <si>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</si>
  <si>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</si>
  <si>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</si>
  <si>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</si>
  <si>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</si>
  <si>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</si>
  <si>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</si>
  <si>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</si>
  <si>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</si>
  <si>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</si>
  <si>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</si>
  <si>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</si>
  <si>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</si>
  <si>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</si>
  <si>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</si>
  <si>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</si>
  <si>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</si>
  <si>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</si>
  <si>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</si>
  <si>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</si>
  <si>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</si>
  <si>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</si>
  <si>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</si>
  <si>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</si>
  <si>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</si>
  <si>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</si>
  <si>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</si>
  <si>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</si>
  <si>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</si>
  <si>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</si>
  <si>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</si>
  <si>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</si>
  <si>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</si>
  <si>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</si>
  <si>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</si>
  <si>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</si>
  <si>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</si>
  <si>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</si>
  <si>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</si>
  <si>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</si>
  <si>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</si>
  <si>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</si>
  <si>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</si>
  <si>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</si>
  <si>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</si>
  <si>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</si>
  <si>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</si>
  <si>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</si>
  <si>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</si>
  <si>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</si>
  <si>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</si>
  <si>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</si>
  <si>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</si>
  <si>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</si>
  <si>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</si>
  <si>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</si>
  <si>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</si>
  <si>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</si>
  <si>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</si>
  <si>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</si>
  <si>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</si>
  <si>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</si>
  <si>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</si>
  <si>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</si>
  <si>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</si>
  <si>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</si>
  <si>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</si>
  <si>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</si>
  <si>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</si>
  <si>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</si>
  <si>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</si>
  <si>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</si>
  <si>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</si>
  <si>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</si>
  <si>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</si>
  <si>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</si>
  <si>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</si>
  <si>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</si>
  <si>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</si>
  <si>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</si>
  <si>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</si>
  <si>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</si>
  <si>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</si>
  <si>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</si>
  <si>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</si>
  <si>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</si>
  <si>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</si>
  <si>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</si>
  <si>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</si>
  <si>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</si>
  <si>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</si>
  <si>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</si>
  <si>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</si>
  <si>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</si>
  <si>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</si>
  <si>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</si>
  <si>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</si>
  <si>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</si>
  <si>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</si>
  <si>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</si>
  <si>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</si>
  <si>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</si>
  <si>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</si>
  <si>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</si>
  <si>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</si>
  <si>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</si>
  <si>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</si>
  <si>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</si>
  <si>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</si>
  <si>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</si>
  <si>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</si>
  <si>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</si>
  <si>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</si>
  <si>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</si>
  <si>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</si>
  <si>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</si>
  <si>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</si>
  <si>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</si>
  <si>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</si>
  <si>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</si>
  <si>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</si>
  <si>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</si>
  <si>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</si>
  <si>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</si>
  <si>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</si>
  <si>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</si>
  <si>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</si>
  <si>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</si>
  <si>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</si>
  <si>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</si>
  <si>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</si>
  <si>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</si>
  <si>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</si>
  <si>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</si>
  <si>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</si>
  <si>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</si>
  <si>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</si>
  <si>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</si>
  <si>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</si>
  <si>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</si>
  <si>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</si>
  <si>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</si>
  <si>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</si>
  <si>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</si>
  <si>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</si>
  <si>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</si>
  <si>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</si>
  <si>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</si>
  <si>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</si>
  <si>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</si>
  <si>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</si>
  <si>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</si>
  <si>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</si>
  <si>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</si>
  <si>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</si>
  <si>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</si>
  <si>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</si>
  <si>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</si>
  <si>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</si>
  <si>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</si>
  <si>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</si>
  <si>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</si>
  <si>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</si>
  <si>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</si>
  <si>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</si>
  <si>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</si>
  <si>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</si>
  <si>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</si>
  <si>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</si>
  <si>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</si>
  <si>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</si>
  <si>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</si>
  <si>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</si>
  <si>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</si>
  <si>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</si>
  <si>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</si>
  <si>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</si>
  <si>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</si>
  <si>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</si>
  <si>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</si>
  <si>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</si>
  <si>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</si>
  <si>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</si>
  <si>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</si>
  <si>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</si>
  <si>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</si>
  <si>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</si>
  <si>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</si>
  <si>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</si>
  <si>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</si>
  <si>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</si>
  <si>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</si>
  <si>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</si>
  <si>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</si>
  <si>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</si>
  <si>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</si>
  <si>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</si>
  <si>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</si>
  <si>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</si>
  <si>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</si>
  <si>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</si>
  <si>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</si>
  <si>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</si>
  <si>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</si>
  <si>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</si>
  <si>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</si>
  <si>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</si>
  <si>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</si>
  <si>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</si>
  <si>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</si>
  <si>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</si>
  <si>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</si>
  <si>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</si>
  <si>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</si>
  <si>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</si>
  <si>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</si>
  <si>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</si>
  <si>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</si>
  <si>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</si>
  <si>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</si>
  <si>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</si>
  <si>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</si>
  <si>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</si>
  <si>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</si>
  <si>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</si>
  <si>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</si>
  <si>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</si>
  <si>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</si>
  <si>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</si>
  <si>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</si>
  <si>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</si>
  <si>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</si>
  <si>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</si>
  <si>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</si>
  <si>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</si>
  <si>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</si>
  <si>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</si>
  <si>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</si>
  <si>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</si>
  <si>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</si>
  <si>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</si>
  <si>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</si>
  <si>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</si>
  <si>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</si>
  <si>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</si>
  <si>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</si>
  <si>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</si>
  <si>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</si>
  <si>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</si>
  <si>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</si>
  <si>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</si>
  <si>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</si>
  <si>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</si>
  <si>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</si>
  <si>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</si>
  <si>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</si>
  <si>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</si>
  <si>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</si>
  <si>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</si>
  <si>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</si>
  <si>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</si>
  <si>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</si>
  <si>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</si>
  <si>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</si>
  <si>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</si>
  <si>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</si>
  <si>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</si>
  <si>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</si>
  <si>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</si>
  <si>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</si>
  <si>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</si>
  <si>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</si>
  <si>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</si>
  <si>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</si>
  <si>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</si>
  <si>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</si>
  <si>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</si>
  <si>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</si>
  <si>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</si>
  <si>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</si>
  <si>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</si>
  <si>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</si>
  <si>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</si>
  <si>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</si>
  <si>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</si>
  <si>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</si>
  <si>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</si>
  <si>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</si>
  <si>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</si>
  <si>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</si>
  <si>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</si>
  <si>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</si>
  <si>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</si>
  <si>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</si>
  <si>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</si>
  <si>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</si>
  <si>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</si>
  <si>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</si>
  <si>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</si>
  <si>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</si>
  <si>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</si>
  <si>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</si>
  <si>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</si>
  <si>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</si>
  <si>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</si>
  <si>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</si>
  <si>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</si>
  <si>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</si>
  <si>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</si>
  <si>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</si>
  <si>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</si>
  <si>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</si>
  <si>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</si>
  <si>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</si>
  <si>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</si>
  <si>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</si>
  <si>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</si>
  <si>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</si>
  <si>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</si>
  <si>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</si>
  <si>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</si>
  <si>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</si>
  <si>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</si>
  <si>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</si>
  <si>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</si>
  <si>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</si>
  <si>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</si>
  <si>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</si>
  <si>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</si>
  <si>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</si>
  <si>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</si>
  <si>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</si>
  <si>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</si>
  <si>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</si>
  <si>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</si>
  <si>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</si>
  <si>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</si>
  <si>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</si>
  <si>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</si>
  <si>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</si>
  <si>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</si>
  <si>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</si>
  <si>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</si>
  <si>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</si>
  <si>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</si>
  <si>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</si>
  <si>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</si>
  <si>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</si>
  <si>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</si>
  <si>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</si>
  <si>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</si>
  <si>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</si>
  <si>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</si>
  <si>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</si>
  <si>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</si>
  <si>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</si>
  <si>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</si>
  <si>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</si>
  <si>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</si>
  <si>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</si>
  <si>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</si>
  <si>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</si>
  <si>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</si>
  <si>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</si>
  <si>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</si>
  <si>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</si>
  <si>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</si>
  <si>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</si>
  <si>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</si>
  <si>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</si>
  <si>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</si>
  <si>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</si>
  <si>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</si>
  <si>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</si>
  <si>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</si>
  <si>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</si>
  <si>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</si>
  <si>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</si>
  <si>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</si>
  <si>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</si>
  <si>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</si>
  <si>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</si>
  <si>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</si>
  <si>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</si>
  <si>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</si>
  <si>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</si>
  <si>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</si>
  <si>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</si>
  <si>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</si>
  <si>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</si>
  <si>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</si>
  <si>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</si>
  <si>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</si>
  <si>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</si>
  <si>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</si>
  <si>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</si>
  <si>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</si>
  <si>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</si>
  <si>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</si>
  <si>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</si>
  <si>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</si>
  <si>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</si>
  <si>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</si>
  <si>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</si>
  <si>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</si>
  <si>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</si>
  <si>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</si>
  <si>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</si>
  <si>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</si>
  <si>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</si>
  <si>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</si>
  <si>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</si>
  <si>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</si>
  <si>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</si>
  <si>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</si>
  <si>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</si>
  <si>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</si>
  <si>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</si>
  <si>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</si>
  <si>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</si>
  <si>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</si>
  <si>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</si>
  <si>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</si>
  <si>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</si>
  <si>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</si>
  <si>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</si>
  <si>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</si>
  <si>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</si>
  <si>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</si>
  <si>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</si>
  <si>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</si>
  <si>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</si>
  <si>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</si>
  <si>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</si>
  <si>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</si>
  <si>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</si>
  <si>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</si>
  <si>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</si>
  <si>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</si>
  <si>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</si>
  <si>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</si>
  <si>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</si>
  <si>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</si>
  <si>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</si>
  <si>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</si>
  <si>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</si>
  <si>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</si>
  <si>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</si>
  <si>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</si>
  <si>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</si>
  <si>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</si>
  <si>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</si>
  <si>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</si>
  <si>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</si>
  <si>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</si>
  <si>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</si>
  <si>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</si>
  <si>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</si>
  <si>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</si>
  <si>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</si>
  <si>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</si>
  <si>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</si>
  <si>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</si>
  <si>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</si>
  <si>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</si>
  <si>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</si>
  <si>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</si>
  <si>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</si>
  <si>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</si>
  <si>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</si>
  <si>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</si>
  <si>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</si>
  <si>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</si>
  <si>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</si>
  <si>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</si>
  <si>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</si>
  <si>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</si>
  <si>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</si>
  <si>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</si>
  <si>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</si>
  <si>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</si>
  <si>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</si>
  <si>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</si>
  <si>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</si>
  <si>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</si>
  <si>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</si>
  <si>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</si>
  <si>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</si>
  <si>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</si>
  <si>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</si>
  <si>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</si>
  <si>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</si>
  <si>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</si>
  <si>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</si>
  <si>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</si>
  <si>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</si>
  <si>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</si>
  <si>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</si>
  <si>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</si>
  <si>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</si>
  <si>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</si>
  <si>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</si>
  <si>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</si>
  <si>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</si>
  <si>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</si>
  <si>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</si>
  <si>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</si>
  <si>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</si>
  <si>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</si>
  <si>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</si>
  <si>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</si>
  <si>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</si>
  <si>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</si>
  <si>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</si>
  <si>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</si>
  <si>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</si>
  <si>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</si>
  <si>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</si>
  <si>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</si>
  <si>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</si>
  <si>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</si>
  <si>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</si>
  <si>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</si>
  <si>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</si>
  <si>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</si>
  <si>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</si>
  <si>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</si>
  <si>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</si>
  <si>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</si>
  <si>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</si>
  <si>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</si>
  <si>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</si>
  <si>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</si>
  <si>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</si>
  <si>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</si>
  <si>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</si>
  <si>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</si>
  <si>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</si>
  <si>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</si>
  <si>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</si>
  <si>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</si>
  <si>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</si>
  <si>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</si>
  <si>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</si>
  <si>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</si>
  <si>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</si>
  <si>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</si>
  <si>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</si>
  <si>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</si>
  <si>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</si>
  <si>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</si>
  <si>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</si>
  <si>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</si>
  <si>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</si>
  <si>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</si>
  <si>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</si>
  <si>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</si>
  <si>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</si>
  <si>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</si>
  <si>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</si>
  <si>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</si>
  <si>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</si>
  <si>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</si>
  <si>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</si>
  <si>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</si>
  <si>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</si>
  <si>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</si>
  <si>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</si>
  <si>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</si>
  <si>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</si>
  <si>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</si>
  <si>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</si>
  <si>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</si>
  <si>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</si>
  <si>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</si>
  <si>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</si>
  <si>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</si>
  <si>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</si>
  <si>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</si>
  <si>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</si>
  <si>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</si>
  <si>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</si>
  <si>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</si>
  <si>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</si>
  <si>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</si>
  <si>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</si>
  <si>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</si>
  <si>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</si>
  <si>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</si>
  <si>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</si>
  <si>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</si>
  <si>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</si>
  <si>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</si>
  <si>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</si>
  <si>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</si>
  <si>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</si>
  <si>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</si>
  <si>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</si>
  <si>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</si>
  <si>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</si>
  <si>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</si>
  <si>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</si>
  <si>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</si>
  <si>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</si>
  <si>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</si>
  <si>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</si>
  <si>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</si>
  <si>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</si>
  <si>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</si>
  <si>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</si>
  <si>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</si>
  <si>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</si>
  <si>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</si>
  <si>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</si>
  <si>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</si>
  <si>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</si>
  <si>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</si>
  <si>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</si>
  <si>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</si>
  <si>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</si>
  <si>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</si>
  <si>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</si>
  <si>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</si>
  <si>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</si>
  <si>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</si>
  <si>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</si>
  <si>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</si>
  <si>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</si>
  <si>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</si>
  <si>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</si>
  <si>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</si>
  <si>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</si>
  <si>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</si>
  <si>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</si>
  <si>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</si>
  <si>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</si>
  <si>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</si>
  <si>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</si>
  <si>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</si>
  <si>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</si>
  <si>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</si>
  <si>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</si>
  <si>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</si>
  <si>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</si>
  <si>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</si>
  <si>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</si>
  <si>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</si>
  <si>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</si>
  <si>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</si>
  <si>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</si>
  <si>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</si>
  <si>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</si>
  <si>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</si>
  <si>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</si>
  <si>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</si>
  <si>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</si>
  <si>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</si>
  <si>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</si>
  <si>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</si>
  <si>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</si>
  <si>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</si>
  <si>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</si>
  <si>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</si>
  <si>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</si>
  <si>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</si>
  <si>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</si>
  <si>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</si>
  <si>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</si>
  <si>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</si>
  <si>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</si>
  <si>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</si>
  <si>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</si>
  <si>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</si>
  <si>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</si>
  <si>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</si>
  <si>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</si>
  <si>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</si>
  <si>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</si>
  <si>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</si>
  <si>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</si>
  <si>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</si>
  <si>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</si>
  <si>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</si>
  <si>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</si>
  <si>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</si>
  <si>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</si>
  <si>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</si>
  <si>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</si>
  <si>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</si>
  <si>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</si>
  <si>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</si>
  <si>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</si>
  <si>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</si>
  <si>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</si>
  <si>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</si>
  <si>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</si>
  <si>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</si>
  <si>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</si>
  <si>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</si>
  <si>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</si>
  <si>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</si>
  <si>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</si>
  <si>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</si>
  <si>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</si>
  <si>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</si>
  <si>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</si>
  <si>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</si>
  <si>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</si>
  <si>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</si>
  <si>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</si>
  <si>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</si>
  <si>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</si>
  <si>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</si>
  <si>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</si>
  <si>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</si>
  <si>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</si>
  <si>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</si>
  <si>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</si>
  <si>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</si>
  <si>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</si>
  <si>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</si>
  <si>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</si>
  <si>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</si>
  <si>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</si>
  <si>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</si>
  <si>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</si>
  <si>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</si>
  <si>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</si>
  <si>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</si>
  <si>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</si>
  <si>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</si>
  <si>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</si>
  <si>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</si>
  <si>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</si>
  <si>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</si>
  <si>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</si>
  <si>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</si>
  <si>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</si>
  <si>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</si>
  <si>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</si>
  <si>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</si>
  <si>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</si>
  <si>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</si>
  <si>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</si>
  <si>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</si>
  <si>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</si>
  <si>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</si>
  <si>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</si>
  <si>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</si>
  <si>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</si>
  <si>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</si>
  <si>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</si>
  <si>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</si>
  <si>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</si>
  <si>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</si>
  <si>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</si>
  <si>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</si>
  <si>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</si>
  <si>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</si>
  <si>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</si>
  <si>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</si>
  <si>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</si>
  <si>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</si>
  <si>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</si>
  <si>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</si>
  <si>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</si>
  <si>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</si>
  <si>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</si>
  <si>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</si>
  <si>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</si>
  <si>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</si>
  <si>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</si>
  <si>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</si>
  <si>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</si>
  <si>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</si>
  <si>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</si>
  <si>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</si>
  <si>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</si>
  <si>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</si>
  <si>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</si>
  <si>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</si>
  <si>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</si>
  <si>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</si>
  <si>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</si>
  <si>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</si>
  <si>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</si>
  <si>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</si>
  <si>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</si>
  <si>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</si>
  <si>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</si>
  <si>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</si>
  <si>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</si>
  <si>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</si>
  <si>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</si>
  <si>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</si>
  <si>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</si>
  <si>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</si>
  <si>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</si>
  <si>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</si>
  <si>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</si>
  <si>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</si>
  <si>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</si>
  <si>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</si>
  <si>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</si>
  <si>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</si>
  <si>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</si>
  <si>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</si>
  <si>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</si>
  <si>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</si>
  <si>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</si>
  <si>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</si>
  <si>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</si>
  <si>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</si>
  <si>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</si>
  <si>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</si>
  <si>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</si>
  <si>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</si>
  <si>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</si>
  <si>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</si>
  <si>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</si>
  <si>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</si>
  <si>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</si>
  <si>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</si>
  <si>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</si>
  <si>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</si>
  <si>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</si>
  <si>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</si>
  <si>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</si>
  <si>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</si>
  <si>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</si>
  <si>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</si>
  <si>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</si>
  <si>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</si>
  <si>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</si>
  <si>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</si>
  <si>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</si>
  <si>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</si>
  <si>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</si>
  <si>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</si>
  <si>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</si>
  <si>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</si>
  <si>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</si>
  <si>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</si>
  <si>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</si>
  <si>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</si>
  <si>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</si>
  <si>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</si>
  <si>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</si>
  <si>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</si>
  <si>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</si>
  <si>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</si>
  <si>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</si>
  <si>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</si>
  <si>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</si>
  <si>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</si>
  <si>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</si>
  <si>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</si>
  <si>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</si>
  <si>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</si>
  <si>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</si>
  <si>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</si>
  <si>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</si>
  <si>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</si>
  <si>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</si>
  <si>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</si>
  <si>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</si>
  <si>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</si>
  <si>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</si>
  <si>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</si>
  <si>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</si>
  <si>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</si>
  <si>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</si>
  <si>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</si>
  <si>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</si>
  <si>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</si>
  <si>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</si>
  <si>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</si>
  <si>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</si>
  <si>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</si>
  <si>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</si>
  <si>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</si>
  <si>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</si>
  <si>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</si>
  <si>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</si>
  <si>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</si>
  <si>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</si>
  <si>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</si>
  <si>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</si>
  <si>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</si>
  <si>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</si>
  <si>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</si>
  <si>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</si>
  <si>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</si>
  <si>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</si>
  <si>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</si>
  <si>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</si>
  <si>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</si>
  <si>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</si>
  <si>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</si>
  <si>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</si>
  <si>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</si>
  <si>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</si>
  <si>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</si>
  <si>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</si>
  <si>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</si>
  <si>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</si>
  <si>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</si>
  <si>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</si>
  <si>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</si>
  <si>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</si>
  <si>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</si>
  <si>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</si>
  <si>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</si>
  <si>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</si>
  <si>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</si>
  <si>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</si>
  <si>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</si>
  <si>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</si>
  <si>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</si>
  <si>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</si>
  <si>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</si>
  <si>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</si>
  <si>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</si>
  <si>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</si>
  <si>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</si>
  <si>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</si>
  <si>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</si>
  <si>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</si>
  <si>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</si>
  <si>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</si>
  <si>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</si>
  <si>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</si>
  <si>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</si>
  <si>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</si>
  <si>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</si>
  <si>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</si>
  <si>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</si>
  <si>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</si>
  <si>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</si>
  <si>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</si>
  <si>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</si>
  <si>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</si>
  <si>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</si>
  <si>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</si>
  <si>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</si>
  <si>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</si>
  <si>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</si>
  <si>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</si>
  <si>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</si>
  <si>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</si>
  <si>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</si>
  <si>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</si>
  <si>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</si>
  <si>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</si>
  <si>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</si>
  <si>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</si>
  <si>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</si>
  <si>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</si>
  <si>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</si>
  <si>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</si>
  <si>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</si>
  <si>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</si>
  <si>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</si>
  <si>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</si>
  <si>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</si>
  <si>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</si>
  <si>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</si>
  <si>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</si>
  <si>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</si>
  <si>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</si>
  <si>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</si>
  <si>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</si>
  <si>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</si>
  <si>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</si>
  <si>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</si>
  <si>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</si>
  <si>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</si>
  <si>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</si>
  <si>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</si>
  <si>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</si>
  <si>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</si>
  <si>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</si>
  <si>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</si>
  <si>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</si>
  <si>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</si>
  <si>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</si>
  <si>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</si>
  <si>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</si>
  <si>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</si>
  <si>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</si>
  <si>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</si>
  <si>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</si>
  <si>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</si>
  <si>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</si>
  <si>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</si>
  <si>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</si>
  <si>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</si>
  <si>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</si>
  <si>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</si>
  <si>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</si>
  <si>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</si>
  <si>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</si>
  <si>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</si>
  <si>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</si>
  <si>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</si>
  <si>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</si>
  <si>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</si>
  <si>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</si>
  <si>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</si>
  <si>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</si>
  <si>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</si>
  <si>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</si>
  <si>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</si>
  <si>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</si>
  <si>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</si>
  <si>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</si>
  <si>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</si>
  <si>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</si>
  <si>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</si>
  <si>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</si>
  <si>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</si>
  <si>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</si>
  <si>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</si>
  <si>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</si>
  <si>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</si>
  <si>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</si>
  <si>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</si>
  <si>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</si>
  <si>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</si>
  <si>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</si>
  <si>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</si>
  <si>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</si>
  <si>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</si>
  <si>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</si>
  <si>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</si>
  <si>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</si>
  <si>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</si>
  <si>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</si>
  <si>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</si>
  <si>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</si>
  <si>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</si>
  <si>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</si>
  <si>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</si>
  <si>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</si>
  <si>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</si>
  <si>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</si>
  <si>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</si>
  <si>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</si>
  <si>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</si>
  <si>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</si>
  <si>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</si>
  <si>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</si>
  <si>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</si>
  <si>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</si>
  <si>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</si>
  <si>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</si>
  <si>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</si>
  <si>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</si>
  <si>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</si>
  <si>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</si>
  <si>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</si>
  <si>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</si>
  <si>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</si>
  <si>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</si>
  <si>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</si>
  <si>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</si>
  <si>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</si>
  <si>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</si>
  <si>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</si>
  <si>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</si>
  <si>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</si>
  <si>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</si>
  <si>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</si>
  <si>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</si>
  <si>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</si>
  <si>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</si>
  <si>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</si>
  <si>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</si>
  <si>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</si>
  <si>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</si>
  <si>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</si>
  <si>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</si>
  <si>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</si>
  <si>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</si>
  <si>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</si>
  <si>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</si>
  <si>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</si>
  <si>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</si>
  <si>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</si>
  <si>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</si>
  <si>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</si>
  <si>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</si>
  <si>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</si>
  <si>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</si>
  <si>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</si>
  <si>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</si>
  <si>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</si>
  <si>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</si>
  <si>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</si>
  <si>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</si>
  <si>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</si>
  <si>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</si>
  <si>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</si>
  <si>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</si>
  <si>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</si>
  <si>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</si>
  <si>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</si>
  <si>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</si>
  <si>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</si>
  <si>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</si>
  <si>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</si>
  <si>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</si>
  <si>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</si>
  <si>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</si>
  <si>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</si>
  <si>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</si>
  <si>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</si>
  <si>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</si>
  <si>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</si>
  <si>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</si>
  <si>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</si>
  <si>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</si>
  <si>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</si>
  <si>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</si>
  <si>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</si>
  <si>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</si>
  <si>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</si>
  <si>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</si>
  <si>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</si>
  <si>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</si>
  <si>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</si>
  <si>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</si>
  <si>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</si>
  <si>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</si>
  <si>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</si>
  <si>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</si>
  <si>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</si>
  <si>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</si>
  <si>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</si>
  <si>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</si>
  <si>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</si>
  <si>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</si>
  <si>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</si>
  <si>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</si>
  <si>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</si>
  <si>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</si>
  <si>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</si>
  <si>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</si>
  <si>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</si>
  <si>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</si>
  <si>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</si>
  <si>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</si>
  <si>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</si>
  <si>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</si>
  <si>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</si>
  <si>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</si>
  <si>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</si>
  <si>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</si>
  <si>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</si>
  <si>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</si>
  <si>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</si>
  <si>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</si>
  <si>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</si>
  <si>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</si>
  <si>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</si>
  <si>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</si>
  <si>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</si>
  <si>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</si>
  <si>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</si>
  <si>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</si>
  <si>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</si>
  <si>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</si>
  <si>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</si>
  <si>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</si>
  <si>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</si>
  <si>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</si>
  <si>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</si>
  <si>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</si>
  <si>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</si>
  <si>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</si>
  <si>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</si>
  <si>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</si>
  <si>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</si>
  <si>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</si>
  <si>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</si>
  <si>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</si>
  <si>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</si>
  <si>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</si>
  <si>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</si>
  <si>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</si>
  <si>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</si>
  <si>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</si>
  <si>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</si>
  <si>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</si>
  <si>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</si>
  <si>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</si>
  <si>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</si>
  <si>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</si>
  <si>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</si>
  <si>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</si>
  <si>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</si>
  <si>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</si>
  <si>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</si>
  <si>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</si>
  <si>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</si>
  <si>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</si>
  <si>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</si>
  <si>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</si>
  <si>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</si>
  <si>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</si>
  <si>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</si>
  <si>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</si>
  <si>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</si>
  <si>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</si>
  <si>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</si>
  <si>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</si>
  <si>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</si>
  <si>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</si>
  <si>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</si>
  <si>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</si>
  <si>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</si>
  <si>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</si>
  <si>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</si>
  <si>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</si>
  <si>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</si>
  <si>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</si>
  <si>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</si>
  <si>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</si>
  <si>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</si>
  <si>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</si>
  <si>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</si>
  <si>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</si>
  <si>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</si>
  <si>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</si>
  <si>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</si>
  <si>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</si>
  <si>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</si>
  <si>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</si>
  <si>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</si>
  <si>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</si>
  <si>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</si>
  <si>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</si>
  <si>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</si>
  <si>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</si>
  <si>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</si>
  <si>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</si>
  <si>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</si>
  <si>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</si>
  <si>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</si>
  <si>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</si>
  <si>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</si>
  <si>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</si>
  <si>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</si>
  <si>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</si>
  <si>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</si>
  <si>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</si>
  <si>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</si>
  <si>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</si>
  <si>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</si>
  <si>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</si>
  <si>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</si>
  <si>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</si>
  <si>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</si>
  <si>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</si>
  <si>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</si>
  <si>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</si>
  <si>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</si>
  <si>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</si>
  <si>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</si>
  <si>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</si>
  <si>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</si>
  <si>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</si>
  <si>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</si>
  <si>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</si>
  <si>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</si>
  <si>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</si>
  <si>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</si>
  <si>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</si>
  <si>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</si>
  <si>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</si>
  <si>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</si>
  <si>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</si>
  <si>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</si>
  <si>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</si>
  <si>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</si>
  <si>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</si>
  <si>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</si>
  <si>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</si>
  <si>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</si>
  <si>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</si>
  <si>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</si>
  <si>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</si>
  <si>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</si>
  <si>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</si>
  <si>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</si>
  <si>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</si>
  <si>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</si>
  <si>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</si>
  <si>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</si>
  <si>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</si>
  <si>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</si>
  <si>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</si>
  <si>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</si>
  <si>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</si>
  <si>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</si>
  <si>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</si>
  <si>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</si>
  <si>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</si>
  <si>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</si>
  <si>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</si>
  <si>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</si>
  <si>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</si>
  <si>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</si>
  <si>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</si>
  <si>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</si>
  <si>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</si>
  <si>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</si>
  <si>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</si>
  <si>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</si>
  <si>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</si>
  <si>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</si>
  <si>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</si>
  <si>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</si>
  <si>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</si>
  <si>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</si>
  <si>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</si>
  <si>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</si>
  <si>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</si>
  <si>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</si>
  <si>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</si>
  <si>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</si>
  <si>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</si>
  <si>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</si>
  <si>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</si>
  <si>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</si>
  <si>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</si>
  <si>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</si>
  <si>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</si>
  <si>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</si>
  <si>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</si>
  <si>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</si>
  <si>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</si>
  <si>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</si>
  <si>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</si>
  <si>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</si>
  <si>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</si>
  <si>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</si>
  <si>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</si>
  <si>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</si>
  <si>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</si>
  <si>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</si>
  <si>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</si>
  <si>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</si>
  <si>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</si>
  <si>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</si>
  <si>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</si>
  <si>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</si>
  <si>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</si>
  <si>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</si>
  <si>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</si>
  <si>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</si>
  <si>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</si>
  <si>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</si>
  <si>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</si>
  <si>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</si>
  <si>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</si>
  <si>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</si>
  <si>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</si>
  <si>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</si>
  <si>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</si>
  <si>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</si>
  <si>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</si>
  <si>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</si>
  <si>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</si>
  <si>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</si>
  <si>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</si>
  <si>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</si>
  <si>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</si>
  <si>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</si>
  <si>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</si>
  <si>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</si>
  <si>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</si>
  <si>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</si>
  <si>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</si>
  <si>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</si>
  <si>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</si>
  <si>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</si>
  <si>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</si>
  <si>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</si>
  <si>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</si>
  <si>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</si>
  <si>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</si>
  <si>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</si>
  <si>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</si>
  <si>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</si>
  <si>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</si>
  <si>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</si>
  <si>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</si>
  <si>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</si>
  <si>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</si>
  <si>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</si>
  <si>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</si>
  <si>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</si>
  <si>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</si>
  <si>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</si>
  <si>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</si>
  <si>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</si>
  <si>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</si>
  <si>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</si>
  <si>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</si>
  <si>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</si>
  <si>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</si>
  <si>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</si>
  <si>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</si>
  <si>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</si>
  <si>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</si>
  <si>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</si>
  <si>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</si>
  <si>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</si>
  <si>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</si>
  <si>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</si>
  <si>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</si>
  <si>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</si>
  <si>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</si>
  <si>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</si>
  <si>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</si>
  <si>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</si>
  <si>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</si>
  <si>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</si>
  <si>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</si>
  <si>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</si>
  <si>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</si>
  <si>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</si>
  <si>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</si>
  <si>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</si>
  <si>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</si>
  <si>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</si>
  <si>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</si>
  <si>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</si>
  <si>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</si>
  <si>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</si>
  <si>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</si>
  <si>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</si>
  <si>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</si>
  <si>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</si>
  <si>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</si>
  <si>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</si>
  <si>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</si>
  <si>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</si>
  <si>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</si>
  <si>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</si>
  <si>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</si>
  <si>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</si>
  <si>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</si>
  <si>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</si>
  <si>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</si>
  <si>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</si>
  <si>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</si>
  <si>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</si>
  <si>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</si>
  <si>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</si>
  <si>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</si>
  <si>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</si>
  <si>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</si>
  <si>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</si>
  <si>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</si>
  <si>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</si>
  <si>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</si>
  <si>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</si>
  <si>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</si>
  <si>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</si>
  <si>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</si>
  <si>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</si>
  <si>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</si>
  <si>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</si>
  <si>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</si>
  <si>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</si>
  <si>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</si>
  <si>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</si>
  <si>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</si>
  <si>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</si>
  <si>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</si>
  <si>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</si>
  <si>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</si>
  <si>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</si>
  <si>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</si>
  <si>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</si>
  <si>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</si>
  <si>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</si>
  <si>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</si>
  <si>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</si>
  <si>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</si>
  <si>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</si>
  <si>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</si>
  <si>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</si>
  <si>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</si>
  <si>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</si>
  <si>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</si>
  <si>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</si>
  <si>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</si>
  <si>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</si>
  <si>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</si>
  <si>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</si>
  <si>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</si>
  <si>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</si>
  <si>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</si>
  <si>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</si>
  <si>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</si>
  <si>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</si>
  <si>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</si>
  <si>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</si>
  <si>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</si>
  <si>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</si>
  <si>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</si>
  <si>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</si>
  <si>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</si>
  <si>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</si>
  <si>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</si>
  <si>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</si>
  <si>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</si>
  <si>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</si>
  <si>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</si>
  <si>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</si>
  <si>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</si>
  <si>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</si>
  <si>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</si>
  <si>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</si>
  <si>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</si>
  <si>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</si>
  <si>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</si>
  <si>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</si>
  <si>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</si>
  <si>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</si>
  <si>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</si>
  <si>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</si>
  <si>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</si>
  <si>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</si>
  <si>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</si>
  <si>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</si>
  <si>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</si>
  <si>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</si>
  <si>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</si>
  <si>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</si>
  <si>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</si>
  <si>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</si>
  <si>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</si>
  <si>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</si>
  <si>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</si>
  <si>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</si>
  <si>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</si>
  <si>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</si>
  <si>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</si>
  <si>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</si>
  <si>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</si>
  <si>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</si>
  <si>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</si>
  <si>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</si>
  <si>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</si>
  <si>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</si>
  <si>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</si>
  <si>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</si>
  <si>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</si>
  <si>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</si>
  <si>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</si>
  <si>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</si>
  <si>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</si>
  <si>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</si>
  <si>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</si>
  <si>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</si>
  <si>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</si>
  <si>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</si>
  <si>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</si>
  <si>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</si>
  <si>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</si>
  <si>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</si>
  <si>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</si>
  <si>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</si>
  <si>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</si>
  <si>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</si>
  <si>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</si>
  <si>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</si>
  <si>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</si>
  <si>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</si>
  <si>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</si>
  <si>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</si>
  <si>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</si>
  <si>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</si>
  <si>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</si>
  <si>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</si>
  <si>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</si>
  <si>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</si>
  <si>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</si>
  <si>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</si>
  <si>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</si>
  <si>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</si>
  <si>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</si>
  <si>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</si>
  <si>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</si>
  <si>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</si>
  <si>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</si>
  <si>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</si>
  <si>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</si>
  <si>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</si>
  <si>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</si>
  <si>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</si>
  <si>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</si>
  <si>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</si>
  <si>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</si>
  <si>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</si>
  <si>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</si>
  <si>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</si>
  <si>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</si>
  <si>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</si>
  <si>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</si>
  <si>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</si>
  <si>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</si>
  <si>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</si>
  <si>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</si>
  <si>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</si>
  <si>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</si>
  <si>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</si>
  <si>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</si>
  <si>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</si>
  <si>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</si>
  <si>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</si>
  <si>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</si>
  <si>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</si>
  <si>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</si>
  <si>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</si>
  <si>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</si>
  <si>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</si>
  <si>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</si>
  <si>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</si>
  <si>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</si>
  <si>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</si>
  <si>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</si>
  <si>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</si>
  <si>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</si>
  <si>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</si>
  <si>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</si>
  <si>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</si>
  <si>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</si>
  <si>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</si>
  <si>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</si>
  <si>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</si>
  <si>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</si>
  <si>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</si>
  <si>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</si>
  <si>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</si>
  <si>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</si>
  <si>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</si>
  <si>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</si>
  <si>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</si>
  <si>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</si>
  <si>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</si>
  <si>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</si>
  <si>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</si>
  <si>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</si>
  <si>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</si>
  <si>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</si>
  <si>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</si>
  <si>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</si>
  <si>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</si>
  <si>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</si>
  <si>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</si>
  <si>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</si>
  <si>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</si>
  <si>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</si>
  <si>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</si>
  <si>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</si>
  <si>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</si>
  <si>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</si>
  <si>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</si>
  <si>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</si>
  <si>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</si>
  <si>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</si>
  <si>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</si>
  <si>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</si>
  <si>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</si>
  <si>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</si>
  <si>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</si>
  <si>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</si>
  <si>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</si>
  <si>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</si>
  <si>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</si>
  <si>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</si>
  <si>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</si>
  <si>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</si>
  <si>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</si>
  <si>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</si>
  <si>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</si>
  <si>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</si>
  <si>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</si>
  <si>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</si>
  <si>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</si>
  <si>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</si>
  <si>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</si>
  <si>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</si>
  <si>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</si>
  <si>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</si>
  <si>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</si>
  <si>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</si>
  <si>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</si>
  <si>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</si>
  <si>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</si>
  <si>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</si>
  <si>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</si>
  <si>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</si>
  <si>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</si>
  <si>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</si>
  <si>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</si>
  <si>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</si>
  <si>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</si>
  <si>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</si>
  <si>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</si>
  <si>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</si>
  <si>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</si>
  <si>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</si>
  <si>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</si>
  <si>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</si>
  <si>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</si>
  <si>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</si>
  <si>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</si>
  <si>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</si>
  <si>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</si>
  <si>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</si>
  <si>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</si>
  <si>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</si>
  <si>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</si>
  <si>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</si>
  <si>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</si>
  <si>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</si>
  <si>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</si>
  <si>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</si>
  <si>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</si>
  <si>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</si>
  <si>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</si>
  <si>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</si>
  <si>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</si>
  <si>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</si>
  <si>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</si>
  <si>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</si>
  <si>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</si>
  <si>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</si>
  <si>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</si>
  <si>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</si>
  <si>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</si>
  <si>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</si>
  <si>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</si>
  <si>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</si>
  <si>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</si>
  <si>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</si>
  <si>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</si>
  <si>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</si>
  <si>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</si>
  <si>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</si>
  <si>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</si>
  <si>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</si>
  <si>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</si>
  <si>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</si>
  <si>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</si>
  <si>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</si>
  <si>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</si>
  <si>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</si>
  <si>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</si>
  <si>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</si>
  <si>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</si>
  <si>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</si>
  <si>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</si>
  <si>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</si>
  <si>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</si>
  <si>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</si>
  <si>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</si>
  <si>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</si>
  <si>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</si>
  <si>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</si>
  <si>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</si>
  <si>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</si>
  <si>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</si>
  <si>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</si>
  <si>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</si>
  <si>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</si>
  <si>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</si>
  <si>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</si>
  <si>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</si>
  <si>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</si>
  <si>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</si>
  <si>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</si>
  <si>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</si>
  <si>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</si>
  <si>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</si>
  <si>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</si>
  <si>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</si>
  <si>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</si>
  <si>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</si>
  <si>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</si>
  <si>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</si>
  <si>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</si>
  <si>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</si>
  <si>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</si>
  <si>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</si>
  <si>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</si>
  <si>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</si>
  <si>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</si>
  <si>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</si>
  <si>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</si>
  <si>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</si>
  <si>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</si>
  <si>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</si>
  <si>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</si>
  <si>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</si>
  <si>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</si>
  <si>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</si>
  <si>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</si>
  <si>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</si>
  <si>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</si>
  <si>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</si>
  <si>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</si>
  <si>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</si>
  <si>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</si>
  <si>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</si>
  <si>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</si>
  <si>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</si>
  <si>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</si>
  <si>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</si>
  <si>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</si>
  <si>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</si>
  <si>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</si>
  <si>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</si>
  <si>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</si>
  <si>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</si>
  <si>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</si>
  <si>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</si>
  <si>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</si>
  <si>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</si>
  <si>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</si>
  <si>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</si>
  <si>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</si>
  <si>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</si>
  <si>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</si>
  <si>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</si>
  <si>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</si>
  <si>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</si>
  <si>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</si>
  <si>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</si>
  <si>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</si>
  <si>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</si>
  <si>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</si>
  <si>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</si>
  <si>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</si>
  <si>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</si>
  <si>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</si>
  <si>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</si>
  <si>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</si>
  <si>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</si>
  <si>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</si>
  <si>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</si>
  <si>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</si>
  <si>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</si>
  <si>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</si>
  <si>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</si>
  <si>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</si>
  <si>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</si>
  <si>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</si>
  <si>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</si>
  <si>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</si>
  <si>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</si>
  <si>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</si>
  <si>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</si>
  <si>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</si>
  <si>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</si>
  <si>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</si>
  <si>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</si>
  <si>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</si>
  <si>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</si>
  <si>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</si>
  <si>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</si>
  <si>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</si>
  <si>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</si>
  <si>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</si>
  <si>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</si>
  <si>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</si>
  <si>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</si>
  <si>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</si>
  <si>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</si>
  <si>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</si>
  <si>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</si>
  <si>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</si>
  <si>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</si>
  <si>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</si>
  <si>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</si>
  <si>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</si>
  <si>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</si>
  <si>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</si>
  <si>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</si>
  <si>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</si>
  <si>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</si>
  <si>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</si>
  <si>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</si>
  <si>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</si>
  <si>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</si>
  <si>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</si>
  <si>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</si>
  <si>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</si>
  <si>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</si>
  <si>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</si>
  <si>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</si>
  <si>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</si>
  <si>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</si>
  <si>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</si>
  <si>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</si>
  <si>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</si>
  <si>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</si>
  <si>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</si>
  <si>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</si>
  <si>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</si>
  <si>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</si>
  <si>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</si>
  <si>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</si>
  <si>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</si>
  <si>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</si>
  <si>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</si>
  <si>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</si>
  <si>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</si>
  <si>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</si>
  <si>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</si>
  <si>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</si>
  <si>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</si>
  <si>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</si>
  <si>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</si>
  <si>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</si>
  <si>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</si>
  <si>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</si>
  <si>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</si>
  <si>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</si>
  <si>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</si>
  <si>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</si>
  <si>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</si>
  <si>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</si>
  <si>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</si>
  <si>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</si>
  <si>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</si>
  <si>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</si>
  <si>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</si>
  <si>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</si>
  <si>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</si>
  <si>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</si>
  <si>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</si>
  <si>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</si>
  <si>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</si>
  <si>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</si>
  <si>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</si>
  <si>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</si>
  <si>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</si>
  <si>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</si>
  <si>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</si>
  <si>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</si>
  <si>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</si>
  <si>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</si>
  <si>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</si>
  <si>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</si>
  <si>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</si>
  <si>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</si>
  <si>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</si>
  <si>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</si>
  <si>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</si>
  <si>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</si>
  <si>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</si>
  <si>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</si>
  <si>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</si>
  <si>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</si>
  <si>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</si>
  <si>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</si>
  <si>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</si>
  <si>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</si>
  <si>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</si>
  <si>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</si>
  <si>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</si>
  <si>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</si>
  <si>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</si>
  <si>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</si>
  <si>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</si>
  <si>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</si>
  <si>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</si>
  <si>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</si>
  <si>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</si>
  <si>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</si>
  <si>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</si>
  <si>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</si>
  <si>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</si>
  <si>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</si>
  <si>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</si>
  <si>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</si>
  <si>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</si>
  <si>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</si>
  <si>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</si>
  <si>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</si>
  <si>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</si>
  <si>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</si>
  <si>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</si>
  <si>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</si>
  <si>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</si>
  <si>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</si>
  <si>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</si>
  <si>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</si>
  <si>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</si>
  <si>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</si>
  <si>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</si>
  <si>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</si>
  <si>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</si>
  <si>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</si>
  <si>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</si>
  <si>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</si>
  <si>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</si>
  <si>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</si>
  <si>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</si>
  <si>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</si>
  <si>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</si>
  <si>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</si>
  <si>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</si>
  <si>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</si>
  <si>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</si>
  <si>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</si>
  <si>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</si>
  <si>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</si>
  <si>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</si>
  <si>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</si>
  <si>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</si>
  <si>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</si>
  <si>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</si>
  <si>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</si>
  <si>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</si>
  <si>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</si>
  <si>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</si>
  <si>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</si>
  <si>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</si>
  <si>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</si>
  <si>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</si>
  <si>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</si>
  <si>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</si>
  <si>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</si>
  <si>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</si>
  <si>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</si>
  <si>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</si>
  <si>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</si>
  <si>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</si>
  <si>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</si>
  <si>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</si>
  <si>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</si>
  <si>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</si>
  <si>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</si>
  <si>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</si>
  <si>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</si>
  <si>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</si>
  <si>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</si>
  <si>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</si>
  <si>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</si>
  <si>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</si>
  <si>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</si>
  <si>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</si>
  <si>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</si>
  <si>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</si>
  <si>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</si>
  <si>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</si>
  <si>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</si>
  <si>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</si>
  <si>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</si>
  <si>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</si>
  <si>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</si>
  <si>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</si>
  <si>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</si>
  <si>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</si>
  <si>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</si>
  <si>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</si>
  <si>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</si>
  <si>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</si>
  <si>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</si>
  <si>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</si>
  <si>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</si>
  <si>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</si>
  <si>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</si>
  <si>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</si>
  <si>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</si>
  <si>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</si>
  <si>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</si>
  <si>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</si>
  <si>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</si>
  <si>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</si>
  <si>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</si>
  <si>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</si>
  <si>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</si>
  <si>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</si>
  <si>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</si>
  <si>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</si>
  <si>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</si>
  <si>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</si>
  <si>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</si>
  <si>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</si>
  <si>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</si>
  <si>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</si>
  <si>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</si>
  <si>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</si>
  <si>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</si>
  <si>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</si>
  <si>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</si>
  <si>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</si>
  <si>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</si>
  <si>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</si>
  <si>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</si>
  <si>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</si>
  <si>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</si>
  <si>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</si>
  <si>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</si>
  <si>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</si>
  <si>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</si>
  <si>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</si>
  <si>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</si>
  <si>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</si>
  <si>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</si>
  <si>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</si>
  <si>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</si>
  <si>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</si>
  <si>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</si>
  <si>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</si>
  <si>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</si>
  <si>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</si>
  <si>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</si>
  <si>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</si>
  <si>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</si>
  <si>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</si>
  <si>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</si>
  <si>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</si>
  <si>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</si>
  <si>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</si>
  <si>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</si>
  <si>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</si>
  <si>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</si>
  <si>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</si>
  <si>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</si>
  <si>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</si>
  <si>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</si>
  <si>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</si>
  <si>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</si>
  <si>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</si>
  <si>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</si>
  <si>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</si>
  <si>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</si>
  <si>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</si>
  <si>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</si>
  <si>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</si>
  <si>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</si>
  <si>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</si>
  <si>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</si>
  <si>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</si>
  <si>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</si>
  <si>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</si>
  <si>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</si>
  <si>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</si>
  <si>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</si>
  <si>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</si>
  <si>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</si>
  <si>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</si>
  <si>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</si>
  <si>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</si>
  <si>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</si>
  <si>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</si>
  <si>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</si>
  <si>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</si>
  <si>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</si>
  <si>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</si>
  <si>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</si>
  <si>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</si>
  <si>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</si>
  <si>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</si>
  <si>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</si>
  <si>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</si>
  <si>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</si>
  <si>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</si>
  <si>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</si>
  <si>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</si>
  <si>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</si>
  <si>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</si>
  <si>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</si>
  <si>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</si>
  <si>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</si>
  <si>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</si>
  <si>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</si>
  <si>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</si>
  <si>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</si>
  <si>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</si>
  <si>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</si>
  <si>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</si>
  <si>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</si>
  <si>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</si>
  <si>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</si>
  <si>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</si>
  <si>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</si>
  <si>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</si>
  <si>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</si>
  <si>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</si>
  <si>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</si>
  <si>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</si>
  <si>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</si>
  <si>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</si>
  <si>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</si>
  <si>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</si>
  <si>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</si>
  <si>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</si>
  <si>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</si>
  <si>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</si>
  <si>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</si>
  <si>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</si>
  <si>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</si>
  <si>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</si>
  <si>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</si>
  <si>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</si>
  <si>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</si>
  <si>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</si>
  <si>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</si>
  <si>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</si>
  <si>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</si>
  <si>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</si>
  <si>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</si>
  <si>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</si>
  <si>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</si>
  <si>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</si>
  <si>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</si>
  <si>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</si>
  <si>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</si>
  <si>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</si>
  <si>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</si>
  <si>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</si>
  <si>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</si>
  <si>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</si>
  <si>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</si>
  <si>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</si>
  <si>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</si>
  <si>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</si>
  <si>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</si>
  <si>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</si>
  <si>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</si>
  <si>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</si>
  <si>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</si>
  <si>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</si>
  <si>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</si>
  <si>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</si>
  <si>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</si>
  <si>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</si>
  <si>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</si>
  <si>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</si>
  <si>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</si>
  <si>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</si>
  <si>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</si>
  <si>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</si>
  <si>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</si>
  <si>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</si>
  <si>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</si>
  <si>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</si>
  <si>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</si>
  <si>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</si>
  <si>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</si>
  <si>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</si>
  <si>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</si>
  <si>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</si>
  <si>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</si>
  <si>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</si>
  <si>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</si>
  <si>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</si>
  <si>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</si>
  <si>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</si>
  <si>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</si>
  <si>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</si>
  <si>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</si>
  <si>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</si>
  <si>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</si>
  <si>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</si>
  <si>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</si>
  <si>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</si>
  <si>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</si>
  <si>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</si>
  <si>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</si>
  <si>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</si>
  <si>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</si>
  <si>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</si>
  <si>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</si>
  <si>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</si>
  <si>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</si>
  <si>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</si>
  <si>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</si>
  <si>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</si>
  <si>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</si>
  <si>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</si>
  <si>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</si>
  <si>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</si>
  <si>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</si>
  <si>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</si>
  <si>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</si>
  <si>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</si>
  <si>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</si>
  <si>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</si>
  <si>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</si>
  <si>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</si>
  <si>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</si>
  <si>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</si>
  <si>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</si>
  <si>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</si>
  <si>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</si>
  <si>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</si>
  <si>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</si>
  <si>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</si>
  <si>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</si>
  <si>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</si>
  <si>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</si>
  <si>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</si>
  <si>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</si>
  <si>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</si>
  <si>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</si>
  <si>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</si>
  <si>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</si>
  <si>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</si>
  <si>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</si>
  <si>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</si>
  <si>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</si>
  <si>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</si>
  <si>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</si>
  <si>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</si>
  <si>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</si>
  <si>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</si>
  <si>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</si>
  <si>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</si>
  <si>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</si>
  <si>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</si>
  <si>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</si>
  <si>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</si>
  <si>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</si>
  <si>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</si>
  <si>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</si>
  <si>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</si>
  <si>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</si>
  <si>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</si>
  <si>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</si>
  <si>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</si>
  <si>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</si>
  <si>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</si>
  <si>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</si>
  <si>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</si>
  <si>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</si>
  <si>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</si>
  <si>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</si>
  <si>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</si>
  <si>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</si>
  <si>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</si>
  <si>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</si>
  <si>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</si>
  <si>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</si>
  <si>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</si>
  <si>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</si>
  <si>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</si>
  <si>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</si>
  <si>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</si>
  <si>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</si>
  <si>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</si>
  <si>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</si>
  <si>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</si>
  <si>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</si>
  <si>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</si>
  <si>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</si>
  <si>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</si>
  <si>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</si>
  <si>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</si>
  <si>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</si>
  <si>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</si>
  <si>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</si>
  <si>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</si>
  <si>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</si>
  <si>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</si>
  <si>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</si>
  <si>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</si>
  <si>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</si>
  <si>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</si>
  <si>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</si>
  <si>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</si>
  <si>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</si>
  <si>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</si>
  <si>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</si>
  <si>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</si>
  <si>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</si>
  <si>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</si>
  <si>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</si>
  <si>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</si>
  <si>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</si>
  <si>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</si>
  <si>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</si>
  <si>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</si>
  <si>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</si>
  <si>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</si>
  <si>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</si>
  <si>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</si>
  <si>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</si>
  <si>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</si>
  <si>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</si>
  <si>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</si>
  <si>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</si>
  <si>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</si>
  <si>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</si>
  <si>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</si>
  <si>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</si>
  <si>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</si>
  <si>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</si>
  <si>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</si>
  <si>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</si>
  <si>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</si>
  <si>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</si>
  <si>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</si>
  <si>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</si>
  <si>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</si>
  <si>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</si>
  <si>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</si>
  <si>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</si>
  <si>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</si>
  <si>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</si>
  <si>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</si>
  <si>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</si>
  <si>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</si>
  <si>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</si>
  <si>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</si>
  <si>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</si>
  <si>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</si>
  <si>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</si>
  <si>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</si>
  <si>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</si>
  <si>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</si>
  <si>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</si>
  <si>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</si>
  <si>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</si>
  <si>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</si>
  <si>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</si>
  <si>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</si>
  <si>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</si>
  <si>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</si>
  <si>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</si>
  <si>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</si>
  <si>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</si>
  <si>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</si>
  <si>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</si>
  <si>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</si>
  <si>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</si>
  <si>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</si>
  <si>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</si>
  <si>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</si>
  <si>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</si>
  <si>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</si>
  <si>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</si>
  <si>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</si>
  <si>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</si>
  <si>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</si>
  <si>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</si>
  <si>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</si>
  <si>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</si>
  <si>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</si>
  <si>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</si>
  <si>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</si>
  <si>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</si>
  <si>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</si>
  <si>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</si>
  <si>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</si>
  <si>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</si>
  <si>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</si>
  <si>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</si>
  <si>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</si>
  <si>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</si>
  <si>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</si>
  <si>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</si>
  <si>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</si>
  <si>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</si>
  <si>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</si>
  <si>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</si>
  <si>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</si>
  <si>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</si>
  <si>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</si>
  <si>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</si>
  <si>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</si>
  <si>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</si>
  <si>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</si>
  <si>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</si>
  <si>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</si>
  <si>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</si>
  <si>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</si>
  <si>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</si>
  <si>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</si>
  <si>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</si>
  <si>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</si>
  <si>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</si>
  <si>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</si>
  <si>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</si>
  <si>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</si>
  <si>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</si>
  <si>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</si>
  <si>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</si>
  <si>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</si>
  <si>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</si>
  <si>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</si>
  <si>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</si>
  <si>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</si>
  <si>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</si>
  <si>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</si>
  <si>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</si>
  <si>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</si>
  <si>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</si>
  <si>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</si>
  <si>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</si>
  <si>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</si>
  <si>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</si>
  <si>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</si>
  <si>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</si>
  <si>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</si>
  <si>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</si>
  <si>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</si>
  <si>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</si>
  <si>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</si>
  <si>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</si>
  <si>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</si>
  <si>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</si>
  <si>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</si>
  <si>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</si>
  <si>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</si>
  <si>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</si>
  <si>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</si>
  <si>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</si>
  <si>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</si>
  <si>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</si>
  <si>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</si>
  <si>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</si>
  <si>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</si>
  <si>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</si>
  <si>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</si>
  <si>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</si>
  <si>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</si>
  <si>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</si>
  <si>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</si>
  <si>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</si>
  <si>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</si>
  <si>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</si>
  <si>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</si>
  <si>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</si>
  <si>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</si>
  <si>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</si>
  <si>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</si>
  <si>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</si>
  <si>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</si>
  <si>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</si>
  <si>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</si>
  <si>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</si>
  <si>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</si>
  <si>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</si>
  <si>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</si>
  <si>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</si>
  <si>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</si>
  <si>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</si>
  <si>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</si>
  <si>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</si>
  <si>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</si>
  <si>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</si>
  <si>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</si>
  <si>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</si>
  <si>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</si>
  <si>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</si>
  <si>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</si>
  <si>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</si>
  <si>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</si>
  <si>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</si>
  <si>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</si>
  <si>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</si>
  <si>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</si>
  <si>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</si>
  <si>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</si>
  <si>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</si>
  <si>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</si>
  <si>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</si>
  <si>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</si>
  <si>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</si>
  <si>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</si>
  <si>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</si>
  <si>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</si>
  <si>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</si>
  <si>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</si>
  <si>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</si>
  <si>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</si>
  <si>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</si>
  <si>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</si>
  <si>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</si>
  <si>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</si>
  <si>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</si>
  <si>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</si>
  <si>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</si>
  <si>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</si>
  <si>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</si>
  <si>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</si>
  <si>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</si>
  <si>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</si>
  <si>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</si>
  <si>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</si>
  <si>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</si>
  <si>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</si>
  <si>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</si>
  <si>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</si>
  <si>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</si>
  <si>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</si>
  <si>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</si>
  <si>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</si>
  <si>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</si>
  <si>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</si>
  <si>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</si>
  <si>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</si>
  <si>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</si>
  <si>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</si>
  <si>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</si>
  <si>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</si>
  <si>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</si>
  <si>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</si>
  <si>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</si>
  <si>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</si>
  <si>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</si>
  <si>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</si>
  <si>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</si>
  <si>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</si>
  <si>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</si>
  <si>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</si>
  <si>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</si>
  <si>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</si>
  <si>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</si>
  <si>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</si>
  <si>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</si>
  <si>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</si>
  <si>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</si>
  <si>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</si>
  <si>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</si>
  <si>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</si>
  <si>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</si>
  <si>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</si>
  <si>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</si>
  <si>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</si>
  <si>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</si>
  <si>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</si>
  <si>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</si>
  <si>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</si>
  <si>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</si>
  <si>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</si>
  <si>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</si>
  <si>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</si>
  <si>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</si>
  <si>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</si>
  <si>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</si>
  <si>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</si>
  <si>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</si>
  <si>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</si>
  <si>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</si>
  <si>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</si>
  <si>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</si>
  <si>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</si>
  <si>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</si>
  <si>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</si>
  <si>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</si>
  <si>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</si>
  <si>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</si>
  <si>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</si>
  <si>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</si>
  <si>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</si>
  <si>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</si>
  <si>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</si>
  <si>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</si>
  <si>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</si>
  <si>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</si>
  <si>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</si>
  <si>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</si>
  <si>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</si>
  <si>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</si>
  <si>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</si>
  <si>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</si>
  <si>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</si>
  <si>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</si>
  <si>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</si>
  <si>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</si>
  <si>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</si>
  <si>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</si>
  <si>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</si>
  <si>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</si>
  <si>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</si>
  <si>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</si>
  <si>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</si>
  <si>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</si>
  <si>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</si>
  <si>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</si>
  <si>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</si>
  <si>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</si>
  <si>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</si>
  <si>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</si>
  <si>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</si>
  <si>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</si>
  <si>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</si>
  <si>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</si>
  <si>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</si>
  <si>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</si>
  <si>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</si>
  <si>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</si>
  <si>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</si>
  <si>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</si>
  <si>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</si>
  <si>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</si>
  <si>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</si>
  <si>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</si>
  <si>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</si>
  <si>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</si>
  <si>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</si>
  <si>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</si>
  <si>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</si>
  <si>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</si>
  <si>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</si>
  <si>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</si>
  <si>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</si>
  <si>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</si>
  <si>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</si>
  <si>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</si>
  <si>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</si>
  <si>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</si>
  <si>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</si>
  <si>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</si>
  <si>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</si>
  <si>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</si>
  <si>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</si>
  <si>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</si>
  <si>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</si>
  <si>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</si>
  <si>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</si>
  <si>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</si>
  <si>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</si>
  <si>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</si>
  <si>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</si>
  <si>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</si>
  <si>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</si>
  <si>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</si>
  <si>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</si>
  <si>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</si>
  <si>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</si>
  <si>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</si>
  <si>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</si>
  <si>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</si>
  <si>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</si>
  <si>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</si>
  <si>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</si>
  <si>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</si>
  <si>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</si>
  <si>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</si>
  <si>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</si>
  <si>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</si>
  <si>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</si>
  <si>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</si>
  <si>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</si>
  <si>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</si>
  <si>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</si>
  <si>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</si>
  <si>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</si>
  <si>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</si>
  <si>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</si>
  <si>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</si>
  <si>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</si>
  <si>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</si>
  <si>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</si>
  <si>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</si>
  <si>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</si>
  <si>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</si>
  <si>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</si>
  <si>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</si>
  <si>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</si>
  <si>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</si>
  <si>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</si>
  <si>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</si>
  <si>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</si>
  <si>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</si>
  <si>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</si>
  <si>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</si>
  <si>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</si>
  <si>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</si>
  <si>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</si>
  <si>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</si>
  <si>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</si>
  <si>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</si>
  <si>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</si>
  <si>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</si>
  <si>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</si>
  <si>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</si>
  <si>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</si>
  <si>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</si>
  <si>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</si>
  <si>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</si>
  <si>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</si>
  <si>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</si>
  <si>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</si>
  <si>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</si>
  <si>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</si>
  <si>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</si>
  <si>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</si>
  <si>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</si>
  <si>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</si>
  <si>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</si>
  <si>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</si>
  <si>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</si>
  <si>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</si>
  <si>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</si>
  <si>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</si>
  <si>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</si>
  <si>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</si>
  <si>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</si>
  <si>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</si>
  <si>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</si>
  <si>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</si>
  <si>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</si>
  <si>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</si>
  <si>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</si>
  <si>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</si>
  <si>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</si>
  <si>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</si>
  <si>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</si>
  <si>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</si>
  <si>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</si>
  <si>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</si>
  <si>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</si>
  <si>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</si>
  <si>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</si>
  <si>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</si>
  <si>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</si>
  <si>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</si>
  <si>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</si>
  <si>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</si>
  <si>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</si>
  <si>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</si>
  <si>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</si>
  <si>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</si>
  <si>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</si>
  <si>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</si>
  <si>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</si>
  <si>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</si>
  <si>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</si>
  <si>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</si>
  <si>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</si>
  <si>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</si>
  <si>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</si>
  <si>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</si>
  <si>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</si>
  <si>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</si>
  <si>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</si>
  <si>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</si>
  <si>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</si>
  <si>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</si>
  <si>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</si>
  <si>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</si>
  <si>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</si>
  <si>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</si>
  <si>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</si>
  <si>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</si>
  <si>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</si>
  <si>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</si>
  <si>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</si>
  <si>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</si>
  <si>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</si>
  <si>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</si>
  <si>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</si>
  <si>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</si>
  <si>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</si>
  <si>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</si>
  <si>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</si>
  <si>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</si>
  <si>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</si>
  <si>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</si>
  <si>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</si>
  <si>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</si>
  <si>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</si>
  <si>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</si>
  <si>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</si>
  <si>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</si>
  <si>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</si>
  <si>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</si>
  <si>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</si>
  <si>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</si>
  <si>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</si>
  <si>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</si>
  <si>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</si>
  <si>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</si>
  <si>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</si>
  <si>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</si>
  <si>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</si>
  <si>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</si>
  <si>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</si>
  <si>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</si>
  <si>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</si>
  <si>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</si>
  <si>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</si>
  <si>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</si>
  <si>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</si>
  <si>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</si>
  <si>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</si>
  <si>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</si>
  <si>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</si>
  <si>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</si>
  <si>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</si>
  <si>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</si>
  <si>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</si>
  <si>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</si>
  <si>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</si>
  <si>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</si>
  <si>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</si>
  <si>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</si>
  <si>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</si>
  <si>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</si>
  <si>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</si>
  <si>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</si>
  <si>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</si>
  <si>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</si>
  <si>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</si>
  <si>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</si>
  <si>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</si>
  <si>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</si>
  <si>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</si>
  <si>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</si>
  <si>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</si>
  <si>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</si>
  <si>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</si>
  <si>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</si>
  <si>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</si>
  <si>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</si>
  <si>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</si>
  <si>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</si>
  <si>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</si>
  <si>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</si>
  <si>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</si>
  <si>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</si>
  <si>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</si>
  <si>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</si>
  <si>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</si>
  <si>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</si>
  <si>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</si>
  <si>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</si>
  <si>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</si>
  <si>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</si>
  <si>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</si>
  <si>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</si>
  <si>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</si>
  <si>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</si>
  <si>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</si>
  <si>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</si>
  <si>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</si>
  <si>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</si>
  <si>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</si>
  <si>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</si>
  <si>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</si>
  <si>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</si>
  <si>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</si>
  <si>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</si>
  <si>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</si>
  <si>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</si>
  <si>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</si>
  <si>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</si>
  <si>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</si>
  <si>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</si>
  <si>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</si>
  <si>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</si>
  <si>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</si>
  <si>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</si>
  <si>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</si>
  <si>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</si>
  <si>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</si>
  <si>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</si>
  <si>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</si>
  <si>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</si>
  <si>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</si>
  <si>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</si>
  <si>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</si>
  <si>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</si>
  <si>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</si>
  <si>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</si>
  <si>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</si>
  <si>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</si>
  <si>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</si>
  <si>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</si>
  <si>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</si>
  <si>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</si>
  <si>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</si>
  <si>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</si>
  <si>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</si>
  <si>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</si>
  <si>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</si>
  <si>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</si>
  <si>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</si>
  <si>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</si>
  <si>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</si>
  <si>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</si>
  <si>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</si>
  <si>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</si>
  <si>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</si>
  <si>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</si>
  <si>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</si>
  <si>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</si>
  <si>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</si>
  <si>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</si>
  <si>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</si>
  <si>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</si>
  <si>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</si>
  <si>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</si>
  <si>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</si>
  <si>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</si>
  <si>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</si>
  <si>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</si>
  <si>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</si>
  <si>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</si>
  <si>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</si>
  <si>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</si>
  <si>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</si>
  <si>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</si>
  <si>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</si>
  <si>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</si>
  <si>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</si>
  <si>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</si>
  <si>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</si>
  <si>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</si>
  <si>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</si>
  <si>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</si>
  <si>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</si>
  <si>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</si>
  <si>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</si>
  <si>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</si>
  <si>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</si>
  <si>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</si>
  <si>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</si>
  <si>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</si>
  <si>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</si>
  <si>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</si>
  <si>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</si>
  <si>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</si>
  <si>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</si>
  <si>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</si>
  <si>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</si>
  <si>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</si>
  <si>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</si>
  <si>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</si>
  <si>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</si>
  <si>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</si>
  <si>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</si>
  <si>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</si>
  <si>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</si>
  <si>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</si>
  <si>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</si>
  <si>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</si>
  <si>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</si>
  <si>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</si>
  <si>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</si>
  <si>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</si>
  <si>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</si>
  <si>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</si>
  <si>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</si>
  <si>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</si>
  <si>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</si>
  <si>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</si>
  <si>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</si>
  <si>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</si>
  <si>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</si>
  <si>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</si>
  <si>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</si>
  <si>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</si>
  <si>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</si>
  <si>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</si>
  <si>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</si>
  <si>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</si>
  <si>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</si>
  <si>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</si>
  <si>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</si>
  <si>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</si>
  <si>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</si>
  <si>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</si>
  <si>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</si>
  <si>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</si>
  <si>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</si>
  <si>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</si>
  <si>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</si>
  <si>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</si>
  <si>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</si>
  <si>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</si>
  <si>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</si>
  <si>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</si>
  <si>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</si>
  <si>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</si>
  <si>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</si>
  <si>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</si>
  <si>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</si>
  <si>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</si>
  <si>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</si>
  <si>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</si>
  <si>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</si>
  <si>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</si>
  <si>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</si>
  <si>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</si>
  <si>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</si>
  <si>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</si>
  <si>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</si>
  <si>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</si>
  <si>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</si>
  <si>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</si>
  <si>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</si>
  <si>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</si>
  <si>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</si>
  <si>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</si>
  <si>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</si>
  <si>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</si>
  <si>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</si>
  <si>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</si>
  <si>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</si>
  <si>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</si>
  <si>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</si>
  <si>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</si>
  <si>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</si>
  <si>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</si>
  <si>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</si>
  <si>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</si>
  <si>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</si>
  <si>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</si>
  <si>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</si>
  <si>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</si>
  <si>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</si>
  <si>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</si>
  <si>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</si>
  <si>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</si>
  <si>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</si>
  <si>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</si>
  <si>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</si>
  <si>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</si>
  <si>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</si>
  <si>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</si>
  <si>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</si>
  <si>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</si>
  <si>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</si>
  <si>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</si>
  <si>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</si>
  <si>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</si>
  <si>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</si>
  <si>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</si>
  <si>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</si>
  <si>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</si>
  <si>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</si>
  <si>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</si>
  <si>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</si>
  <si>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</si>
  <si>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</si>
  <si>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</si>
  <si>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</si>
  <si>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</si>
  <si>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</si>
  <si>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</si>
  <si>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</si>
  <si>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</si>
  <si>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</si>
  <si>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</si>
  <si>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</si>
  <si>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</si>
  <si>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</si>
  <si>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</si>
  <si>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</si>
  <si>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</si>
  <si>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</si>
  <si>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</si>
  <si>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</si>
  <si>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</si>
  <si>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</si>
  <si>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</si>
  <si>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</si>
  <si>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</si>
  <si>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</si>
  <si>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</si>
  <si>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</si>
  <si>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</si>
  <si>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</si>
  <si>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</si>
  <si>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</si>
  <si>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</si>
  <si>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</si>
  <si>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</si>
  <si>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</si>
  <si>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</si>
  <si>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</si>
  <si>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</si>
  <si>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</si>
  <si>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</si>
  <si>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</si>
  <si>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</si>
  <si>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</si>
  <si>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</si>
  <si>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</si>
  <si>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</si>
  <si>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</si>
  <si>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</si>
  <si>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</si>
  <si>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</si>
  <si>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</si>
  <si>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</si>
  <si>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</si>
  <si>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</si>
  <si>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</si>
  <si>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</si>
  <si>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</si>
  <si>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</si>
  <si>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</si>
  <si>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</si>
  <si>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</si>
  <si>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</si>
  <si>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</si>
  <si>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</si>
  <si>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</si>
  <si>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</si>
  <si>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</si>
  <si>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</si>
  <si>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</si>
  <si>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</si>
  <si>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</si>
  <si>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</si>
  <si>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</si>
  <si>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</si>
  <si>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</si>
  <si>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</si>
  <si>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</si>
  <si>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</si>
  <si>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</si>
  <si>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</si>
  <si>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</si>
  <si>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</si>
  <si>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</si>
  <si>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</si>
  <si>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</si>
  <si>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</si>
  <si>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</si>
  <si>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</si>
  <si>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</si>
  <si>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</si>
  <si>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</si>
  <si>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</si>
  <si>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</si>
  <si>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</si>
  <si>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</si>
  <si>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</si>
  <si>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</si>
  <si>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</si>
  <si>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</si>
  <si>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</si>
  <si>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</si>
  <si>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</si>
  <si>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</si>
  <si>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</si>
  <si>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</si>
  <si>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</si>
  <si>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</si>
  <si>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</si>
  <si>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</si>
  <si>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</si>
  <si>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</si>
  <si>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</si>
  <si>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</si>
  <si>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</si>
  <si>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</si>
  <si>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</si>
  <si>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</si>
  <si>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</si>
  <si>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</si>
  <si>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</si>
  <si>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</si>
  <si>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</si>
  <si>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</si>
  <si>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</si>
  <si>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</si>
  <si>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</si>
  <si>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</si>
  <si>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</si>
  <si>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</si>
  <si>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</si>
  <si>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</si>
  <si>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</si>
  <si>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</si>
  <si>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</si>
  <si>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</si>
  <si>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</si>
  <si>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</si>
  <si>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</si>
  <si>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</si>
  <si>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</si>
  <si>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</si>
  <si>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</si>
  <si>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</si>
  <si>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</si>
  <si>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</si>
  <si>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</si>
  <si>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</si>
  <si>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</si>
  <si>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</si>
  <si>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</si>
  <si>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</si>
  <si>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</si>
  <si>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</si>
  <si>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</si>
  <si>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</si>
  <si>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</si>
  <si>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</si>
  <si>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</si>
  <si>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</si>
  <si>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</si>
  <si>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</si>
  <si>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</si>
  <si>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</si>
  <si>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</si>
  <si>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</si>
  <si>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</si>
  <si>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</si>
  <si>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</si>
  <si>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</si>
  <si>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</si>
  <si>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</si>
  <si>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</si>
  <si>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</si>
  <si>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</si>
  <si>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</si>
  <si>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</si>
  <si>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</si>
  <si>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</si>
  <si>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</si>
  <si>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</si>
  <si>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</si>
  <si>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</si>
  <si>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</si>
  <si>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</si>
  <si>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</si>
  <si>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</si>
  <si>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</si>
  <si>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</si>
  <si>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</si>
  <si>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</si>
  <si>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</si>
  <si>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</si>
  <si>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</si>
  <si>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</si>
  <si>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</si>
  <si>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</si>
  <si>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</si>
  <si>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</si>
  <si>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</si>
  <si>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</si>
  <si>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</si>
  <si>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</si>
  <si>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</si>
  <si>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</si>
  <si>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</si>
  <si>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</si>
  <si>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</si>
  <si>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</si>
  <si>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</si>
  <si>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</si>
  <si>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</si>
  <si>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</si>
  <si>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</si>
  <si>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</si>
  <si>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</si>
  <si>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</si>
  <si>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</si>
  <si>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</si>
  <si>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</si>
  <si>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</si>
  <si>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</si>
  <si>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</si>
  <si>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</si>
  <si>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</si>
  <si>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</si>
  <si>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</si>
  <si>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</si>
  <si>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</si>
  <si>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</si>
  <si>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</si>
  <si>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</si>
  <si>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</si>
  <si>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</si>
  <si>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</si>
  <si>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</si>
  <si>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</si>
  <si>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</si>
  <si>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</si>
  <si>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</si>
  <si>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</si>
  <si>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</si>
  <si>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</si>
  <si>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</si>
  <si>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</si>
  <si>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</si>
  <si>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</si>
  <si>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</si>
  <si>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</si>
  <si>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</si>
  <si>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</si>
  <si>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</si>
  <si>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</si>
  <si>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</si>
  <si>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</si>
  <si>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</si>
  <si>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</si>
  <si>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</si>
  <si>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</si>
  <si>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</si>
  <si>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</si>
  <si>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</si>
  <si>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</si>
  <si>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</si>
  <si>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</si>
  <si>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</si>
  <si>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</si>
  <si>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</si>
  <si>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</si>
  <si>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</si>
  <si>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</si>
  <si>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</si>
  <si>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</si>
  <si>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</si>
  <si>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</si>
  <si>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</si>
  <si>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</si>
  <si>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</si>
  <si>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</si>
  <si>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</si>
  <si>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</si>
  <si>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</si>
  <si>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</si>
  <si>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</si>
  <si>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</si>
  <si>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</si>
  <si>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</si>
  <si>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</si>
  <si>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</si>
  <si>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</si>
  <si>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</si>
  <si>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</si>
  <si>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</si>
  <si>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</si>
  <si>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</si>
  <si>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</si>
  <si>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</si>
  <si>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</si>
  <si>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</si>
  <si>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</si>
  <si>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</si>
  <si>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</si>
  <si>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</si>
  <si>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</si>
  <si>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</si>
  <si>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</si>
  <si>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</si>
  <si>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</si>
  <si>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</si>
  <si>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</si>
  <si>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</si>
  <si>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</si>
  <si>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</si>
  <si>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</si>
  <si>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</si>
  <si>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</si>
  <si>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</si>
  <si>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</si>
  <si>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</si>
  <si>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</si>
  <si>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</si>
  <si>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</si>
  <si>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</si>
  <si>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</si>
  <si>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</si>
  <si>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</si>
  <si>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</si>
  <si>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</si>
  <si>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</si>
  <si>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</si>
  <si>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</si>
  <si>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</si>
  <si>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</si>
  <si>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</si>
  <si>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</si>
  <si>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</si>
  <si>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</si>
  <si>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</si>
  <si>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</si>
  <si>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</si>
  <si>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</si>
  <si>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</si>
  <si>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</si>
  <si>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</si>
  <si>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</si>
  <si>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</si>
  <si>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</si>
  <si>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</si>
  <si>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</si>
  <si>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</si>
  <si>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</si>
  <si>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</si>
  <si>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</si>
  <si>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</si>
  <si>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</si>
  <si>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</si>
  <si>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</si>
  <si>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</si>
  <si>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</si>
  <si>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</si>
  <si>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</si>
  <si>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</si>
  <si>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</si>
  <si>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</si>
  <si>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</si>
  <si>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</si>
  <si>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</si>
  <si>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</si>
  <si>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</si>
  <si>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</si>
  <si>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</si>
  <si>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</si>
  <si>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</si>
  <si>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</si>
  <si>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</si>
  <si>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</si>
  <si>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</si>
  <si>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</si>
  <si>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</si>
  <si>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</si>
  <si>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</si>
  <si>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</si>
  <si>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</si>
  <si>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</si>
  <si>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</si>
  <si>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</si>
  <si>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</si>
  <si>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</si>
  <si>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</si>
  <si>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</si>
  <si>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</si>
  <si>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</si>
  <si>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</si>
  <si>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</si>
  <si>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</si>
  <si>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</si>
  <si>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</si>
  <si>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</si>
  <si>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</si>
  <si>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</si>
  <si>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</si>
  <si>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</si>
  <si>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</si>
  <si>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</si>
  <si>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</si>
  <si>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</si>
  <si>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</si>
  <si>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</si>
  <si>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</si>
  <si>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</si>
  <si>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</si>
  <si>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</si>
  <si>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</si>
  <si>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</si>
  <si>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</si>
  <si>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</si>
  <si>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</si>
  <si>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</si>
  <si>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</si>
  <si>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</si>
  <si>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</si>
  <si>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</si>
  <si>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</si>
  <si>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</si>
  <si>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</si>
  <si>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</si>
  <si>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</si>
  <si>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</si>
  <si>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</si>
  <si>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</si>
  <si>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</si>
  <si>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</si>
  <si>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</si>
  <si>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</si>
  <si>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</si>
  <si>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</si>
  <si>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</si>
  <si>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</si>
  <si>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</si>
  <si>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</si>
  <si>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</si>
  <si>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</si>
  <si>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</si>
  <si>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</si>
  <si>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</si>
  <si>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</si>
  <si>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</si>
  <si>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</si>
  <si>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</si>
  <si>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</si>
  <si>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</si>
  <si>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</si>
  <si>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</si>
  <si>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</si>
  <si>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</si>
  <si>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</si>
  <si>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</si>
  <si>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</si>
  <si>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</si>
  <si>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</si>
  <si>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</si>
  <si>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</si>
  <si>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</si>
  <si>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</si>
  <si>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</si>
  <si>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</si>
  <si>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</si>
  <si>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</si>
  <si>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</si>
  <si>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</si>
  <si>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</si>
  <si>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</si>
  <si>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</si>
  <si>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</si>
  <si>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</si>
  <si>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</si>
  <si>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</si>
  <si>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</si>
  <si>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</si>
  <si>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</si>
  <si>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</si>
  <si>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</si>
  <si>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</si>
  <si>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</si>
  <si>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</si>
  <si>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</si>
  <si>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</si>
  <si>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</si>
  <si>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</si>
  <si>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</si>
  <si>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</si>
  <si>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</si>
  <si>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</si>
  <si>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</si>
  <si>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</si>
  <si>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</si>
  <si>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</si>
  <si>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</si>
  <si>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</si>
  <si>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</si>
  <si>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</si>
  <si>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</si>
  <si>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</si>
  <si>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</si>
  <si>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</si>
  <si>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</si>
  <si>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</si>
  <si>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</si>
  <si>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</si>
  <si>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</si>
  <si>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</si>
  <si>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</si>
  <si>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</si>
  <si>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</si>
  <si>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</si>
  <si>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</si>
  <si>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</si>
  <si>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</si>
  <si>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</si>
  <si>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</si>
  <si>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</si>
  <si>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</si>
  <si>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</si>
  <si>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</si>
  <si>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</si>
  <si>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</si>
  <si>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</si>
  <si>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</si>
  <si>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</si>
  <si>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</si>
  <si>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</si>
  <si>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</si>
  <si>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</si>
  <si>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</si>
  <si>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</si>
  <si>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</si>
  <si>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</si>
  <si>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</si>
  <si>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</si>
  <si>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</si>
  <si>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</si>
  <si>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</si>
  <si>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</si>
  <si>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</si>
  <si>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</si>
  <si>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</si>
  <si>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</si>
  <si>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</si>
  <si>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</si>
  <si>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</si>
  <si>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</si>
  <si>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</si>
  <si>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</si>
  <si>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</si>
  <si>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</si>
  <si>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</si>
  <si>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</si>
  <si>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</si>
  <si>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</si>
  <si>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</si>
  <si>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</si>
  <si>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</si>
  <si>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</si>
  <si>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</si>
  <si>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</si>
  <si>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</si>
  <si>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</si>
  <si>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</si>
  <si>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</si>
  <si>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</si>
  <si>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</si>
  <si>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</si>
  <si>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</si>
  <si>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</si>
  <si>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</si>
  <si>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</si>
  <si>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</si>
  <si>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</si>
  <si>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</si>
  <si>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</si>
  <si>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</si>
  <si>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</si>
  <si>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</si>
  <si>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</si>
  <si>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</si>
  <si>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</si>
  <si>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</si>
  <si>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</si>
  <si>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</si>
  <si>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</si>
  <si>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</si>
  <si>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</si>
  <si>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</si>
  <si>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</si>
  <si>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</si>
  <si>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</si>
  <si>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</si>
  <si>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</si>
  <si>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</si>
  <si>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</si>
  <si>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</si>
  <si>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</si>
  <si>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</si>
  <si>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</si>
  <si>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</si>
  <si>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</si>
  <si>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</si>
  <si>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</si>
  <si>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</si>
  <si>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</si>
  <si>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</si>
  <si>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</si>
  <si>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</si>
  <si>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</si>
  <si>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</si>
  <si>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</si>
  <si>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</si>
  <si>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</si>
  <si>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</si>
  <si>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</si>
  <si>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</si>
  <si>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</si>
  <si>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</si>
  <si>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</si>
  <si>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</si>
  <si>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</si>
  <si>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</si>
  <si>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</si>
  <si>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</si>
  <si>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</si>
  <si>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</si>
  <si>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</si>
  <si>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</si>
  <si>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</si>
  <si>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</si>
  <si>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</si>
  <si>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</si>
  <si>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</si>
  <si>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</si>
  <si>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</si>
  <si>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</si>
  <si>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</si>
  <si>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</si>
  <si>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</si>
  <si>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</si>
  <si>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</si>
  <si>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</si>
  <si>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</si>
  <si>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</si>
  <si>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</si>
  <si>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</si>
  <si>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</si>
  <si>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</si>
  <si>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</si>
  <si>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</si>
  <si>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</si>
  <si>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</si>
  <si>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</si>
  <si>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</si>
  <si>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</si>
  <si>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</si>
  <si>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</si>
  <si>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</si>
  <si>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</si>
  <si>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</si>
  <si>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</si>
  <si>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</si>
  <si>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</si>
  <si>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</si>
  <si>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</si>
  <si>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</si>
  <si>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</si>
  <si>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</si>
  <si>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</si>
  <si>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</si>
  <si>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</si>
  <si>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</si>
  <si>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</si>
  <si>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</si>
  <si>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</si>
  <si>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</si>
  <si>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</si>
  <si>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</si>
  <si>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</si>
  <si>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</si>
  <si>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</si>
  <si>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</si>
  <si>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</si>
  <si>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</si>
  <si>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</si>
  <si>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</si>
  <si>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</si>
  <si>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</si>
  <si>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</si>
  <si>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</si>
  <si>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</si>
  <si>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</si>
  <si>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</si>
  <si>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</si>
  <si>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</si>
  <si>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</si>
  <si>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</si>
  <si>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</si>
  <si>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</si>
  <si>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</si>
  <si>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</si>
  <si>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</si>
  <si>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</si>
  <si>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</si>
  <si>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</si>
  <si>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</si>
  <si>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</si>
  <si>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</si>
  <si>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</si>
  <si>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</si>
  <si>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</si>
  <si>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</si>
  <si>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</si>
  <si>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</si>
  <si>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</si>
  <si>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</si>
  <si>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</si>
  <si>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</si>
  <si>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</si>
  <si>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</si>
  <si>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</si>
  <si>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</si>
  <si>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</si>
  <si>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</si>
  <si>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</si>
  <si>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</si>
  <si>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</si>
  <si>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</si>
  <si>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</si>
  <si>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</si>
  <si>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</si>
  <si>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</si>
  <si>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</si>
  <si>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</si>
  <si>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</si>
  <si>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</si>
  <si>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</si>
  <si>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</si>
  <si>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</si>
  <si>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</si>
  <si>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</si>
  <si>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</si>
  <si>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</si>
  <si>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</si>
  <si>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</si>
  <si>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</si>
  <si>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</si>
  <si>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</si>
  <si>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</si>
  <si>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</si>
  <si>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</si>
  <si>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</si>
  <si>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</si>
  <si>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</si>
  <si>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</si>
  <si>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</si>
  <si>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</si>
  <si>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</si>
  <si>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</si>
  <si>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</si>
  <si>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</si>
  <si>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</si>
  <si>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</si>
  <si>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</si>
  <si>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</si>
  <si>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</si>
  <si>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</si>
  <si>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</si>
  <si>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</si>
  <si>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</si>
  <si>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</si>
  <si>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</si>
  <si>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</si>
  <si>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</si>
  <si>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</si>
  <si>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</si>
  <si>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</si>
  <si>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</si>
  <si>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</si>
  <si>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</si>
  <si>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</si>
  <si>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</si>
  <si>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</si>
  <si>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</si>
  <si>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</si>
  <si>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</si>
  <si>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</si>
  <si>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</si>
  <si>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</si>
  <si>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</si>
  <si>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</si>
  <si>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</si>
  <si>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</si>
  <si>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</si>
  <si>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</si>
  <si>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</si>
  <si>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</si>
  <si>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</si>
  <si>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</si>
  <si>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</si>
  <si>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</si>
  <si>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</si>
  <si>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</si>
  <si>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</si>
  <si>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</si>
  <si>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</si>
  <si>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</si>
  <si>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</si>
  <si>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</si>
  <si>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</si>
  <si>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</si>
  <si>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</si>
  <si>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</si>
  <si>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</si>
  <si>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</si>
  <si>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</si>
  <si>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</si>
  <si>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</si>
  <si>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</si>
  <si>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</si>
  <si>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</si>
  <si>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</si>
  <si>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</si>
  <si>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</si>
  <si>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</si>
  <si>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</si>
  <si>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</si>
  <si>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</si>
  <si>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</si>
  <si>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</si>
  <si>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</si>
  <si>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</si>
  <si>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</si>
  <si>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</si>
  <si>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</si>
  <si>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</si>
  <si>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</si>
  <si>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</si>
  <si>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</si>
  <si>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</si>
  <si>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</si>
  <si>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</si>
  <si>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</si>
  <si>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</si>
  <si>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</si>
  <si>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</si>
  <si>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</si>
  <si>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</si>
  <si>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</si>
  <si>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</si>
  <si>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</si>
  <si>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</si>
  <si>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</si>
  <si>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</si>
  <si>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</si>
  <si>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</si>
  <si>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</si>
  <si>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</si>
  <si>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</si>
  <si>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</si>
  <si>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</si>
  <si>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</si>
  <si>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</si>
  <si>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</si>
  <si>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</si>
  <si>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</si>
  <si>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</si>
  <si>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</si>
  <si>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</si>
  <si>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</si>
  <si>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</si>
  <si>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</si>
  <si>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</si>
  <si>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</si>
  <si>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</si>
  <si>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</si>
  <si>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</si>
  <si>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</si>
  <si>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</si>
  <si>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</si>
  <si>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</si>
  <si>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</si>
  <si>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</si>
  <si>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</si>
  <si>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</si>
  <si>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</si>
  <si>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</si>
  <si>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</si>
  <si>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</si>
  <si>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</si>
  <si>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</si>
  <si>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</si>
  <si>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</si>
  <si>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</si>
  <si>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</si>
  <si>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</si>
  <si>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</si>
  <si>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</si>
  <si>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</si>
  <si>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</si>
  <si>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</si>
  <si>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</si>
  <si>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</si>
  <si>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</si>
  <si>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</si>
  <si>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</si>
  <si>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</si>
  <si>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</si>
  <si>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</si>
  <si>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</si>
  <si>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</si>
  <si>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</si>
  <si>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</si>
  <si>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</si>
  <si>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</si>
  <si>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</si>
  <si>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</si>
  <si>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</si>
  <si>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</si>
  <si>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</si>
  <si>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</si>
  <si>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</si>
  <si>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</si>
  <si>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</si>
  <si>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</si>
  <si>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</si>
  <si>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</si>
  <si>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</si>
  <si>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</si>
  <si>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</si>
  <si>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</si>
  <si>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</si>
  <si>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</si>
  <si>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</si>
  <si>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</si>
  <si>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</si>
  <si>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</si>
  <si>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</si>
  <si>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</si>
  <si>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</si>
  <si>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</si>
  <si>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</si>
  <si>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</si>
  <si>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</si>
  <si>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</si>
  <si>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</si>
  <si>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</si>
  <si>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</si>
  <si>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</si>
  <si>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</si>
  <si>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</si>
  <si>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</si>
  <si>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</si>
  <si>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</si>
  <si>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</si>
  <si>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</si>
  <si>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</si>
  <si>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</si>
  <si>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</si>
  <si>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</si>
  <si>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</si>
  <si>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</si>
  <si>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</si>
  <si>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</si>
  <si>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</si>
  <si>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</si>
  <si>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</si>
  <si>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</si>
  <si>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</si>
  <si>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</si>
  <si>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</si>
  <si>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</si>
  <si>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</si>
  <si>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</si>
  <si>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</si>
  <si>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</si>
  <si>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</si>
  <si>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</si>
  <si>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</si>
  <si>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</si>
  <si>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</si>
  <si>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</si>
  <si>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</si>
  <si>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</si>
  <si>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</si>
  <si>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</si>
  <si>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</si>
  <si>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</si>
  <si>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</si>
  <si>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</si>
  <si>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</si>
  <si>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</si>
  <si>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</si>
  <si>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</si>
  <si>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</si>
  <si>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</si>
  <si>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</si>
  <si>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</si>
  <si>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</si>
  <si>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</si>
  <si>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</si>
  <si>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</si>
  <si>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</si>
  <si>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</si>
  <si>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</si>
  <si>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</si>
  <si>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</si>
  <si>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</si>
  <si>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</si>
  <si>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</si>
  <si>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</si>
  <si>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</si>
  <si>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</si>
  <si>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</si>
  <si>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</si>
  <si>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</si>
  <si>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</si>
  <si>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</si>
  <si>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</si>
  <si>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</si>
  <si>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</si>
  <si>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</si>
  <si>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</si>
  <si>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</si>
  <si>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</si>
  <si>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</si>
  <si>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</si>
  <si>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</si>
  <si>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</si>
  <si>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</si>
  <si>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</si>
  <si>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</si>
  <si>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</si>
  <si>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</si>
  <si>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</si>
  <si>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</si>
  <si>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</si>
  <si>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</si>
  <si>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</si>
  <si>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</si>
  <si>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</si>
  <si>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</si>
  <si>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</si>
  <si>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</si>
  <si>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</si>
  <si>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</si>
  <si>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</si>
  <si>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</si>
  <si>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</si>
  <si>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</si>
  <si>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</si>
  <si>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</si>
  <si>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</si>
  <si>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</si>
  <si>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</si>
  <si>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</si>
  <si>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</si>
  <si>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</si>
  <si>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</si>
  <si>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</si>
  <si>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</si>
  <si>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</si>
  <si>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</si>
  <si>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</si>
  <si>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</si>
  <si>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</si>
  <si>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</si>
  <si>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</si>
  <si>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</si>
  <si>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</si>
  <si>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</si>
  <si>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</si>
  <si>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</si>
  <si>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</si>
  <si>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</si>
  <si>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</si>
  <si>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</si>
  <si>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</si>
  <si>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</si>
  <si>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</si>
  <si>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</si>
  <si>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</si>
  <si>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</si>
  <si>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</si>
  <si>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</si>
  <si>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</si>
  <si>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</si>
  <si>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</si>
  <si>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</si>
  <si>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</si>
  <si>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</si>
  <si>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</si>
  <si>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</si>
  <si>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</si>
  <si>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</si>
  <si>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</si>
  <si>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</si>
  <si>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</si>
  <si>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</si>
  <si>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</si>
  <si>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</si>
  <si>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</si>
  <si>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</si>
  <si>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</si>
  <si>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</si>
  <si>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</si>
  <si>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</si>
  <si>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</si>
  <si>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</si>
  <si>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</si>
  <si>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</si>
  <si>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</si>
  <si>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</si>
  <si>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</si>
  <si>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</si>
  <si>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</si>
  <si>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</si>
  <si>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</si>
  <si>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</si>
  <si>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</si>
  <si>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</si>
  <si>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</si>
  <si>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</si>
  <si>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</si>
  <si>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</si>
  <si>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</si>
  <si>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</si>
  <si>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</si>
  <si>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</si>
  <si>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</si>
  <si>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</si>
  <si>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</si>
  <si>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</si>
  <si>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</si>
  <si>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</si>
  <si>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</si>
  <si>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</si>
  <si>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</si>
  <si>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</si>
  <si>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</si>
  <si>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</si>
  <si>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</si>
  <si>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</si>
  <si>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</si>
  <si>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</si>
  <si>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</si>
  <si>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</si>
  <si>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</si>
  <si>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</si>
  <si>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</si>
  <si>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</si>
  <si>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</si>
  <si>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</si>
  <si>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</si>
  <si>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</si>
  <si>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</si>
  <si>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</si>
  <si>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</si>
  <si>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</si>
  <si>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</si>
  <si>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</si>
  <si>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</si>
  <si>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</si>
  <si>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</si>
  <si>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</si>
  <si>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</si>
  <si>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</si>
  <si>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</si>
  <si>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</si>
  <si>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</si>
  <si>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</si>
  <si>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</si>
  <si>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</si>
  <si>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</si>
  <si>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</si>
  <si>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</si>
  <si>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</si>
  <si>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</si>
  <si>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</si>
  <si>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</si>
  <si>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</si>
  <si>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</si>
  <si>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</si>
  <si>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</si>
  <si>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</si>
  <si>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</si>
  <si>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</si>
  <si>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</si>
  <si>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</si>
  <si>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</si>
  <si>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</si>
  <si>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</si>
  <si>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</si>
  <si>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</si>
  <si>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</si>
  <si>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</si>
  <si>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</si>
  <si>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</si>
  <si>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</si>
  <si>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</si>
  <si>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</si>
  <si>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</si>
  <si>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</si>
  <si>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</si>
  <si>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</si>
  <si>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</si>
  <si>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</si>
  <si>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</si>
  <si>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</si>
  <si>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</si>
  <si>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</si>
  <si>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</si>
  <si>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</si>
  <si>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</si>
  <si>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</si>
  <si>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</si>
  <si>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</si>
  <si>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</si>
  <si>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</si>
  <si>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</si>
  <si>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</si>
  <si>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</si>
  <si>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</si>
  <si>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</si>
  <si>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</si>
  <si>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</si>
  <si>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</si>
  <si>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</si>
  <si>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</si>
  <si>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</si>
  <si>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</si>
  <si>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</si>
  <si>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</si>
  <si>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</si>
  <si>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</si>
  <si>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</si>
  <si>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</si>
  <si>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</si>
  <si>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</si>
  <si>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</si>
  <si>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</si>
  <si>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</si>
  <si>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</si>
  <si>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</si>
  <si>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</si>
  <si>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</si>
  <si>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</si>
  <si>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</si>
  <si>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</si>
  <si>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</si>
  <si>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</si>
  <si>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</si>
  <si>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</si>
  <si>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</si>
  <si>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</si>
  <si>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</si>
  <si>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</si>
  <si>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</si>
  <si>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</si>
  <si>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</si>
  <si>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</si>
  <si>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</si>
  <si>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</si>
  <si>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</si>
  <si>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</si>
  <si>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</si>
  <si>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</si>
  <si>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</si>
  <si>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</si>
  <si>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</si>
  <si>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</si>
  <si>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</si>
  <si>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</si>
  <si>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</si>
  <si>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</si>
  <si>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</si>
  <si>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</si>
  <si>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</si>
  <si>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</si>
  <si>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</si>
  <si>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</si>
  <si>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</si>
  <si>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</si>
  <si>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</si>
  <si>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</si>
  <si>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</si>
  <si>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</si>
  <si>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</si>
  <si>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</si>
  <si>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</si>
  <si>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</si>
  <si>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</si>
  <si>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</si>
  <si>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</si>
  <si>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</si>
  <si>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</si>
  <si>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</si>
  <si>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</si>
  <si>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</si>
  <si>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</si>
  <si>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</si>
  <si>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</si>
  <si>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</si>
  <si>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</si>
  <si>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</si>
  <si>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</si>
  <si>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</si>
  <si>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</si>
  <si>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</si>
  <si>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</si>
  <si>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</si>
  <si>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</si>
  <si>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</si>
  <si>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</si>
  <si>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</si>
  <si>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</si>
  <si>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</si>
  <si>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</si>
  <si>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</si>
  <si>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</si>
  <si>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</si>
  <si>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</si>
  <si>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</si>
  <si>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</si>
  <si>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</si>
  <si>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</si>
  <si>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</si>
  <si>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</si>
  <si>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</si>
  <si>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</si>
  <si>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</si>
  <si>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</si>
  <si>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</si>
  <si>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</si>
  <si>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</si>
  <si>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</si>
  <si>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</si>
  <si>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</si>
  <si>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</si>
  <si>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</si>
  <si>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</si>
  <si>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</si>
  <si>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</si>
  <si>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</si>
  <si>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</si>
  <si>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</si>
  <si>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</si>
  <si>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</si>
  <si>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</si>
  <si>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</si>
  <si>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</si>
  <si>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</si>
  <si>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</si>
  <si>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</si>
  <si>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</si>
  <si>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</si>
  <si>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</si>
  <si>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</si>
  <si>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</si>
  <si>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</si>
  <si>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</si>
  <si>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</si>
  <si>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</si>
  <si>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</si>
  <si>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</si>
  <si>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</si>
  <si>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</si>
  <si>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</si>
  <si>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</si>
  <si>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</si>
  <si>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</si>
  <si>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</si>
  <si>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</si>
  <si>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</si>
  <si>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</si>
  <si>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</si>
  <si>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</si>
  <si>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</si>
  <si>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</si>
  <si>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</si>
  <si>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</si>
  <si>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</si>
  <si>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</si>
  <si>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</si>
  <si>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</si>
  <si>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</si>
  <si>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</si>
  <si>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</si>
  <si>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</si>
  <si>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</si>
  <si>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</si>
  <si>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</si>
  <si>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</si>
  <si>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</si>
  <si>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</si>
  <si>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</si>
  <si>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</si>
  <si>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</si>
  <si>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</si>
  <si>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</si>
  <si>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</si>
  <si>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</si>
  <si>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</si>
  <si>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</si>
  <si>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</si>
  <si>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</si>
  <si>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</si>
  <si>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</si>
  <si>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</si>
  <si>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</si>
  <si>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</si>
  <si>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</si>
  <si>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</si>
  <si>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</si>
  <si>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</si>
  <si>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</si>
  <si>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</si>
  <si>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</si>
  <si>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</si>
  <si>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</si>
  <si>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</si>
  <si>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</si>
  <si>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</si>
  <si>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</si>
  <si>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</si>
  <si>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</si>
  <si>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</si>
  <si>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</si>
  <si>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</si>
  <si>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</si>
  <si>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</si>
  <si>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</si>
  <si>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</si>
  <si>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</si>
  <si>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</si>
  <si>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</si>
  <si>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</si>
  <si>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</si>
  <si>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</si>
  <si>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</si>
  <si>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</si>
  <si>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</si>
  <si>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</si>
  <si>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</si>
  <si>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</si>
  <si>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</si>
  <si>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</si>
  <si>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</si>
  <si>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</si>
  <si>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</si>
  <si>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</si>
  <si>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</si>
  <si>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</si>
  <si>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</si>
  <si>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</si>
  <si>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</si>
  <si>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</si>
  <si>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</si>
  <si>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</si>
  <si>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</si>
  <si>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</si>
  <si>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</si>
  <si>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</si>
  <si>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</si>
  <si>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</si>
  <si>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</si>
  <si>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</si>
  <si>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</si>
  <si>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</si>
  <si>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</si>
  <si>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</si>
  <si>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</si>
  <si>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</si>
  <si>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</si>
  <si>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</si>
  <si>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</si>
  <si>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</si>
  <si>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</si>
  <si>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</si>
  <si>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</si>
  <si>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</si>
  <si>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</si>
  <si>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</si>
  <si>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</si>
  <si>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</si>
  <si>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</si>
  <si>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</si>
  <si>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</si>
  <si>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</si>
  <si>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</si>
  <si>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</si>
  <si>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</si>
  <si>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</si>
  <si>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</si>
  <si>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</si>
  <si>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</si>
  <si>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</si>
  <si>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</si>
  <si>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</si>
  <si>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</si>
  <si>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</si>
  <si>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</si>
  <si>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</si>
  <si>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</si>
  <si>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</si>
  <si>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</si>
  <si>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</si>
  <si>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</si>
  <si>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</si>
  <si>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</si>
  <si>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</si>
  <si>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</si>
  <si>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</si>
  <si>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</si>
  <si>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</si>
  <si>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</si>
  <si>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</si>
  <si>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</si>
  <si>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</si>
  <si>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</si>
  <si>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</si>
  <si>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</si>
  <si>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</si>
  <si>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</si>
  <si>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</si>
  <si>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</si>
  <si>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</si>
  <si>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</si>
  <si>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</si>
  <si>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</si>
  <si>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</si>
  <si>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</si>
  <si>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</si>
  <si>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</si>
  <si>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</si>
  <si>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</si>
  <si>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</si>
  <si>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</si>
  <si>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</si>
  <si>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</si>
  <si>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</si>
  <si>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</si>
  <si>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</si>
  <si>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</si>
  <si>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</si>
  <si>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</si>
  <si>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</si>
  <si>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</si>
  <si>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</si>
  <si>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</si>
  <si>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</si>
  <si>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</si>
  <si>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</si>
  <si>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</si>
  <si>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</si>
  <si>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</si>
  <si>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</si>
  <si>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</si>
  <si>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</si>
  <si>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</si>
  <si>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</si>
  <si>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</si>
  <si>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</si>
  <si>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</si>
  <si>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</si>
  <si>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</si>
  <si>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</si>
  <si>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</si>
  <si>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</si>
  <si>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</si>
  <si>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</si>
  <si>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</si>
  <si>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</si>
  <si>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</si>
  <si>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</si>
  <si>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</si>
  <si>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</si>
  <si>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</si>
  <si>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</si>
  <si>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</si>
  <si>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</si>
  <si>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</si>
  <si>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</si>
  <si>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</si>
  <si>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</si>
  <si>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</si>
  <si>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</si>
  <si>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</si>
  <si>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</si>
  <si>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</si>
  <si>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</si>
  <si>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</si>
  <si>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</si>
  <si>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</si>
  <si>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</si>
  <si>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</si>
  <si>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</si>
  <si>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</si>
  <si>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</si>
  <si>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</si>
  <si>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</si>
  <si>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</si>
  <si>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</si>
  <si>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</si>
  <si>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</si>
  <si>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</si>
  <si>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</si>
  <si>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</si>
  <si>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</si>
  <si>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</si>
  <si>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</si>
  <si>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</si>
  <si>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</si>
  <si>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</si>
  <si>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</si>
  <si>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</si>
  <si>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</si>
  <si>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</si>
  <si>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</si>
  <si>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</si>
  <si>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</si>
  <si>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</si>
  <si>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</si>
  <si>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</si>
  <si>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</si>
  <si>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</si>
  <si>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</si>
  <si>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</si>
  <si>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</si>
  <si>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</si>
  <si>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</si>
  <si>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</si>
  <si>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</si>
  <si>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</si>
  <si>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</si>
  <si>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</si>
  <si>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</si>
  <si>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</si>
  <si>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</si>
  <si>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</si>
  <si>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</si>
  <si>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</si>
  <si>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</si>
  <si>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</si>
  <si>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</si>
  <si>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</si>
  <si>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</si>
  <si>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</si>
  <si>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</si>
  <si>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</si>
  <si>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</si>
  <si>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</si>
  <si>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</si>
  <si>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</si>
  <si>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</si>
  <si>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</si>
  <si>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</si>
  <si>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</si>
  <si>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</si>
  <si>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</si>
  <si>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</si>
  <si>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</si>
  <si>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</si>
  <si>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</si>
  <si>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</si>
  <si>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</si>
  <si>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</si>
  <si>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</si>
  <si>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</si>
  <si>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</si>
  <si>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</si>
  <si>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</si>
  <si>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</si>
  <si>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</si>
  <si>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</si>
  <si>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</si>
  <si>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</si>
  <si>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</si>
  <si>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</si>
  <si>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</si>
  <si>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</si>
  <si>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</si>
  <si>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</si>
  <si>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</si>
  <si>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</si>
  <si>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</si>
  <si>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</si>
  <si>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</si>
  <si>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</si>
  <si>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</si>
  <si>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</si>
  <si>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</si>
  <si>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</si>
  <si>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</si>
  <si>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</si>
  <si>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</si>
  <si>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</si>
  <si>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</si>
  <si>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</si>
  <si>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</si>
  <si>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</si>
  <si>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</si>
  <si>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</si>
  <si>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</si>
  <si>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</si>
  <si>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</si>
  <si>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</si>
  <si>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</si>
  <si>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</si>
  <si>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</si>
  <si>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</si>
  <si>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</si>
  <si>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</si>
  <si>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</si>
  <si>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</si>
  <si>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</si>
  <si>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</si>
  <si>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</si>
  <si>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</si>
  <si>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</si>
  <si>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</si>
  <si>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</si>
  <si>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</si>
  <si>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</si>
  <si>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</si>
  <si>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</si>
  <si>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</si>
  <si>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</si>
  <si>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</si>
  <si>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</si>
  <si>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</si>
  <si>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</si>
  <si>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</si>
  <si>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</si>
  <si>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</si>
  <si>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</si>
  <si>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</si>
  <si>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</si>
  <si>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</si>
  <si>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</si>
  <si>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</si>
  <si>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</si>
  <si>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</si>
  <si>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</si>
  <si>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</si>
  <si>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</si>
  <si>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</si>
  <si>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</si>
  <si>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</si>
  <si>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</si>
  <si>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</si>
  <si>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</si>
  <si>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</si>
  <si>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</si>
  <si>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</si>
  <si>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</si>
  <si>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</si>
  <si>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</si>
  <si>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</si>
  <si>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</si>
  <si>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</si>
  <si>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</si>
  <si>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</si>
  <si>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</si>
  <si>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</si>
  <si>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</si>
  <si>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</si>
  <si>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</si>
  <si>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</si>
  <si>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</si>
  <si>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</si>
  <si>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</si>
  <si>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</si>
  <si>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</si>
  <si>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</si>
  <si>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</si>
  <si>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</si>
  <si>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</si>
  <si>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</si>
  <si>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</si>
  <si>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</si>
  <si>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</si>
  <si>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</si>
  <si>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</si>
  <si>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</si>
  <si>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</si>
  <si>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</si>
  <si>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</si>
  <si>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</si>
  <si>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</si>
  <si>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</si>
  <si>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</si>
  <si>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</si>
  <si>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</si>
  <si>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</si>
  <si>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</si>
  <si>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</si>
  <si>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</si>
  <si>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</si>
  <si>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</si>
  <si>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</si>
  <si>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</si>
  <si>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</si>
  <si>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</si>
  <si>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</si>
  <si>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</si>
  <si>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</si>
  <si>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</si>
  <si>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</si>
  <si>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</si>
  <si>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</si>
  <si>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</si>
  <si>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</si>
  <si>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</si>
  <si>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</si>
  <si>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</si>
  <si>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</si>
  <si>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</si>
  <si>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</si>
  <si>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</si>
  <si>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</si>
  <si>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</si>
  <si>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</si>
  <si>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</si>
  <si>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</si>
  <si>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</si>
  <si>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</si>
  <si>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</si>
  <si>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</si>
  <si>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</si>
  <si>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</si>
  <si>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</si>
  <si>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</si>
  <si>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</si>
  <si>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</si>
  <si>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</si>
  <si>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</si>
  <si>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</si>
  <si>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</si>
  <si>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</si>
  <si>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</si>
  <si>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</si>
  <si>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</si>
  <si>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</si>
  <si>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</si>
  <si>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</si>
  <si>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</si>
  <si>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</si>
  <si>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</si>
  <si>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</si>
  <si>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</si>
  <si>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</si>
  <si>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</si>
  <si>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</si>
  <si>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</si>
  <si>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</si>
  <si>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</si>
  <si>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</si>
  <si>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</si>
  <si>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</si>
  <si>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</si>
  <si>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</si>
  <si>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</si>
  <si>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</si>
  <si>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</si>
  <si>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</si>
  <si>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</si>
  <si>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</si>
  <si>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</si>
  <si>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</si>
  <si>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</si>
  <si>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</si>
  <si>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</si>
  <si>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</si>
  <si>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</si>
  <si>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</si>
  <si>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</si>
  <si>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</si>
  <si>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</si>
  <si>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</si>
  <si>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</si>
  <si>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</si>
  <si>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</si>
  <si>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</si>
  <si>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</si>
  <si>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</si>
  <si>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</si>
  <si>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</si>
  <si>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</si>
  <si>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</si>
  <si>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</si>
  <si>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</si>
  <si>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</si>
  <si>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</si>
  <si>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</si>
  <si>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</si>
  <si>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</si>
  <si>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</si>
  <si>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</si>
  <si>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</si>
  <si>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</si>
  <si>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</si>
  <si>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</si>
  <si>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</si>
  <si>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</si>
  <si>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</si>
  <si>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</si>
  <si>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</si>
  <si>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</si>
  <si>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</si>
  <si>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</si>
  <si>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</si>
  <si>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</si>
  <si>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</si>
  <si>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</si>
  <si>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</si>
  <si>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</si>
  <si>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</si>
  <si>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</si>
  <si>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</si>
  <si>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</si>
  <si>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</si>
  <si>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</si>
  <si>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</si>
  <si>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</si>
  <si>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</si>
  <si>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</si>
  <si>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</si>
  <si>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</si>
  <si>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</si>
  <si>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</si>
  <si>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</si>
  <si>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</si>
  <si>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</si>
  <si>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</si>
  <si>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</si>
  <si>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</si>
  <si>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</si>
  <si>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</si>
  <si>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</si>
  <si>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</si>
  <si>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</si>
  <si>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</si>
  <si>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</si>
  <si>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</si>
  <si>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</si>
  <si>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</si>
  <si>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</si>
  <si>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</si>
  <si>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</si>
  <si>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</si>
  <si>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</si>
  <si>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</si>
  <si>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</si>
  <si>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</si>
  <si>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</si>
  <si>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</si>
  <si>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</si>
  <si>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</si>
  <si>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</si>
  <si>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</si>
  <si>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</si>
  <si>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</si>
  <si>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</si>
  <si>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</si>
  <si>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</si>
  <si>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</si>
  <si>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</si>
  <si>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</si>
  <si>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</si>
  <si>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</si>
  <si>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</si>
  <si>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</si>
  <si>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</si>
  <si>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</si>
  <si>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</si>
  <si>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</si>
  <si>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</si>
  <si>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</si>
  <si>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</si>
  <si>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</si>
  <si>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</si>
  <si>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</si>
  <si>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</si>
  <si>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</si>
  <si>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</si>
  <si>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</si>
  <si>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</si>
  <si>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</si>
  <si>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</si>
  <si>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</si>
  <si>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</si>
  <si>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</si>
  <si>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</si>
  <si>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</si>
  <si>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</si>
  <si>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</si>
  <si>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</si>
  <si>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</si>
  <si>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</si>
  <si>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</si>
  <si>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</si>
  <si>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</si>
  <si>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</si>
  <si>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</si>
  <si>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</si>
  <si>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</si>
  <si>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</si>
  <si>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</si>
  <si>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</si>
  <si>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</si>
  <si>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</si>
  <si>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</si>
  <si>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</si>
  <si>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</si>
  <si>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</si>
  <si>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</si>
  <si>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</si>
  <si>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</si>
  <si>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</si>
  <si>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</si>
  <si>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</si>
  <si>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</si>
  <si>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</si>
  <si>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</si>
  <si>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</si>
  <si>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</si>
  <si>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</si>
  <si>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</si>
  <si>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</si>
  <si>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</si>
  <si>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</si>
  <si>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</si>
  <si>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</si>
  <si>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</si>
  <si>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</si>
  <si>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</si>
  <si>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</si>
  <si>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</si>
  <si>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</si>
  <si>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</si>
  <si>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</si>
  <si>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</si>
  <si>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</si>
  <si>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</si>
  <si>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</si>
  <si>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</si>
  <si>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</si>
  <si>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</si>
  <si>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</si>
  <si>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</si>
  <si>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</si>
  <si>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</si>
  <si>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</si>
  <si>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</si>
  <si>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</si>
  <si>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</si>
  <si>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</si>
  <si>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</si>
  <si>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</si>
  <si>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</si>
  <si>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</si>
  <si>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</si>
  <si>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</si>
  <si>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</si>
  <si>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</si>
  <si>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</si>
  <si>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</si>
  <si>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</si>
  <si>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</si>
  <si>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</si>
  <si>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</si>
  <si>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</si>
  <si>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</si>
  <si>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</si>
  <si>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</si>
  <si>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</si>
  <si>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</si>
  <si>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</si>
  <si>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</si>
  <si>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</si>
  <si>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</si>
  <si>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</si>
  <si>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</si>
  <si>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</si>
  <si>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</si>
  <si>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</si>
  <si>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</si>
  <si>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</si>
  <si>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</si>
  <si>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</si>
  <si>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</si>
  <si>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</si>
  <si>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</si>
  <si>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</si>
  <si>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</si>
  <si>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</si>
  <si>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</si>
  <si>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</si>
  <si>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</si>
  <si>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</si>
  <si>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</si>
  <si>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</si>
  <si>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</si>
  <si>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</si>
  <si>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</si>
  <si>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</si>
  <si>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</si>
  <si>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</si>
  <si>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</si>
  <si>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</si>
  <si>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</si>
  <si>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</si>
  <si>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</si>
  <si>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</si>
  <si>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</si>
  <si>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</si>
  <si>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</si>
  <si>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</si>
  <si>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</si>
  <si>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</si>
  <si>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</si>
  <si>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</si>
  <si>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</si>
  <si>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</si>
  <si>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</si>
  <si>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</si>
  <si>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</si>
  <si>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</si>
  <si>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</si>
  <si>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</si>
  <si>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</si>
  <si>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</si>
  <si>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</si>
  <si>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</si>
  <si>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</si>
  <si>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</si>
  <si>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</si>
  <si>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</si>
  <si>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</si>
  <si>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</si>
  <si>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</si>
  <si>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</si>
  <si>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</si>
  <si>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</si>
  <si>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</si>
  <si>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</si>
  <si>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</si>
  <si>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</si>
  <si>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</si>
  <si>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</si>
  <si>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</si>
  <si>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</si>
  <si>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</si>
  <si>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</si>
  <si>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</si>
  <si>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</si>
  <si>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</si>
  <si>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</si>
  <si>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</si>
  <si>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</si>
  <si>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</si>
  <si>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</si>
  <si>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</si>
  <si>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</si>
  <si>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</si>
  <si>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</si>
  <si>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</si>
  <si>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</si>
  <si>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</si>
  <si>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</si>
  <si>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</si>
  <si>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</si>
  <si>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</si>
  <si>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</si>
  <si>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</si>
  <si>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</si>
  <si>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</si>
  <si>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</si>
  <si>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</si>
  <si>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</si>
  <si>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</si>
  <si>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</si>
  <si>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</si>
  <si>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</si>
  <si>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</si>
  <si>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</si>
  <si>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</si>
  <si>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</si>
  <si>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</si>
  <si>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</si>
  <si>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</si>
  <si>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</si>
  <si>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</si>
  <si>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</si>
  <si>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</si>
  <si>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</si>
  <si>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</si>
  <si>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</si>
  <si>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</si>
  <si>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</si>
  <si>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</si>
  <si>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</si>
  <si>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</si>
  <si>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</si>
  <si>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</si>
  <si>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</si>
  <si>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</si>
  <si>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</si>
  <si>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</si>
  <si>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</si>
  <si>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</si>
  <si>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</si>
  <si>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</si>
  <si>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</si>
  <si>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</si>
  <si>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</si>
  <si>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</si>
  <si>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</si>
  <si>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</si>
  <si>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</si>
  <si>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</si>
  <si>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</si>
  <si>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</si>
  <si>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</si>
  <si>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</si>
  <si>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</si>
  <si>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</si>
  <si>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</si>
  <si>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</si>
  <si>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</si>
  <si>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</si>
  <si>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</si>
  <si>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</si>
  <si>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</si>
  <si>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</si>
  <si>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</si>
  <si>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</si>
  <si>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</si>
  <si>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</si>
  <si>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</si>
  <si>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</si>
  <si>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</si>
  <si>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</si>
  <si>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</si>
  <si>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</si>
  <si>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</si>
  <si>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</si>
  <si>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</si>
  <si>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</si>
  <si>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</si>
  <si>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</si>
  <si>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</si>
  <si>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</si>
  <si>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</si>
  <si>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</si>
  <si>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</si>
  <si>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</si>
  <si>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</si>
  <si>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</si>
  <si>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</si>
  <si>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</si>
  <si>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</si>
  <si>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</si>
  <si>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</si>
  <si>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</si>
  <si>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</si>
  <si>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</si>
  <si>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</si>
  <si>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</si>
  <si>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</si>
  <si>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</si>
  <si>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</si>
  <si>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</si>
  <si>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</si>
  <si>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</si>
  <si>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</si>
  <si>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</si>
  <si>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</si>
  <si>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</si>
  <si>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</si>
  <si>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</si>
  <si>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</si>
  <si>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</si>
  <si>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</si>
  <si>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</si>
  <si>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</si>
  <si>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</si>
  <si>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</si>
  <si>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</si>
  <si>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</si>
  <si>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</si>
  <si>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</si>
  <si>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</si>
  <si>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</si>
  <si>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</si>
  <si>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</si>
  <si>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</si>
  <si>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</si>
  <si>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</si>
  <si>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</si>
  <si>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</si>
  <si>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</si>
  <si>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</si>
  <si>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</si>
  <si>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</si>
  <si>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</si>
  <si>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</si>
  <si>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</si>
  <si>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</si>
  <si>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</si>
  <si>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</si>
  <si>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</si>
  <si>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</si>
  <si>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</si>
  <si>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</si>
  <si>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</si>
  <si>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</si>
  <si>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</si>
  <si>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</si>
  <si>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</si>
  <si>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</si>
  <si>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</si>
  <si>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</si>
  <si>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</si>
  <si>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</si>
  <si>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</si>
  <si>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</si>
  <si>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</si>
  <si>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</si>
  <si>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</si>
  <si>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</si>
  <si>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</si>
  <si>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</si>
  <si>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</si>
  <si>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</si>
  <si>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</si>
  <si>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</si>
  <si>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</si>
  <si>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</si>
  <si>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</si>
  <si>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</si>
  <si>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</si>
  <si>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</si>
  <si>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</si>
  <si>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</si>
  <si>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</si>
  <si>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</si>
  <si>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</si>
  <si>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</si>
  <si>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</si>
  <si>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</si>
  <si>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</si>
  <si>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</si>
  <si>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</si>
  <si>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</si>
  <si>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</si>
  <si>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</si>
  <si>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</si>
  <si>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</si>
  <si>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</si>
  <si>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</si>
  <si>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</si>
  <si>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</si>
  <si>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</si>
  <si>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</si>
  <si>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</si>
  <si>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</si>
  <si>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</si>
  <si>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</si>
  <si>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</si>
  <si>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</si>
  <si>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</si>
  <si>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</si>
  <si>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</si>
  <si>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</si>
  <si>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</si>
  <si>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</si>
  <si>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</si>
  <si>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</si>
  <si>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</si>
  <si>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</si>
  <si>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</si>
  <si>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</si>
  <si>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</si>
  <si>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</si>
  <si>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</si>
  <si>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</si>
  <si>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</si>
  <si>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</si>
  <si>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</si>
  <si>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</si>
  <si>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</si>
  <si>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</si>
  <si>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</si>
  <si>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</si>
  <si>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</si>
  <si>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</si>
  <si>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</si>
  <si>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</si>
  <si>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</si>
  <si>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</si>
  <si>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</si>
  <si>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</si>
  <si>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</si>
  <si>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</si>
  <si>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</si>
  <si>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</si>
  <si>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</si>
  <si>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</si>
  <si>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</si>
  <si>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</si>
  <si>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</si>
  <si>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</si>
  <si>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</si>
  <si>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</si>
  <si>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</si>
  <si>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</si>
  <si>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</si>
  <si>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</si>
  <si>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</si>
  <si>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</si>
  <si>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</si>
  <si>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</si>
  <si>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</si>
  <si>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</si>
  <si>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</si>
  <si>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</si>
  <si>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</si>
  <si>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</si>
  <si>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</si>
  <si>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</si>
  <si>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</si>
  <si>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</si>
  <si>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</si>
  <si>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</si>
  <si>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</si>
  <si>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</si>
  <si>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</si>
  <si>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</si>
  <si>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</si>
  <si>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</si>
  <si>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</si>
  <si>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</si>
  <si>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</si>
  <si>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</si>
  <si>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</si>
  <si>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</si>
  <si>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</si>
  <si>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</si>
  <si>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</si>
  <si>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</si>
  <si>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</si>
  <si>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</si>
  <si>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</si>
  <si>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</si>
  <si>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</si>
  <si>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</si>
  <si>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</si>
  <si>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</si>
  <si>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</si>
  <si>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</si>
  <si>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</si>
  <si>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</si>
  <si>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</si>
  <si>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</si>
  <si>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</si>
  <si>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</si>
  <si>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</si>
  <si>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</si>
  <si>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</si>
  <si>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</si>
  <si>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</si>
  <si>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</si>
  <si>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</si>
  <si>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</si>
  <si>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</si>
  <si>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</si>
  <si>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</si>
  <si>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</si>
  <si>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</si>
  <si>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</si>
  <si>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</si>
  <si>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</si>
  <si>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</si>
  <si>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</si>
  <si>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</si>
  <si>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</si>
  <si>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</si>
  <si>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</si>
  <si>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</si>
  <si>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</si>
  <si>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</si>
  <si>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</si>
  <si>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</si>
  <si>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</si>
  <si>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</si>
  <si>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</si>
  <si>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</si>
  <si>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</si>
  <si>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</si>
  <si>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</si>
  <si>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</si>
  <si>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</si>
  <si>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</si>
  <si>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</si>
  <si>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</si>
  <si>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</si>
  <si>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</si>
  <si>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</si>
  <si>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</si>
  <si>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</si>
  <si>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</si>
  <si>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</si>
  <si>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</si>
  <si>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</si>
  <si>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</si>
  <si>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</si>
  <si>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</si>
  <si>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</si>
  <si>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</si>
  <si>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</si>
  <si>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</si>
  <si>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</si>
  <si>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</si>
  <si>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</si>
  <si>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</si>
  <si>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</si>
  <si>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</si>
  <si>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</si>
  <si>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</si>
  <si>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</si>
  <si>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</si>
  <si>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</si>
  <si>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</si>
  <si>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</si>
  <si>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</si>
  <si>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</si>
  <si>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</si>
  <si>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</si>
  <si>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</si>
  <si>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</si>
  <si>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</si>
  <si>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</si>
  <si>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</si>
  <si>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</si>
  <si>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</si>
  <si>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</si>
  <si>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</si>
  <si>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</si>
  <si>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</si>
  <si>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</si>
  <si>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</si>
  <si>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</si>
  <si>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</si>
  <si>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</si>
  <si>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</si>
  <si>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</si>
  <si>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</si>
  <si>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</si>
  <si>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</si>
  <si>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</si>
  <si>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</si>
  <si>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</si>
  <si>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</si>
  <si>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</si>
  <si>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</si>
  <si>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</si>
  <si>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</si>
  <si>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</si>
  <si>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</si>
  <si>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</si>
  <si>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</si>
  <si>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</si>
  <si>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</si>
  <si>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</si>
  <si>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</si>
  <si>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</si>
  <si>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</si>
  <si>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</si>
  <si>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</si>
  <si>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</si>
  <si>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</si>
  <si>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</si>
  <si>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</si>
  <si>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</si>
  <si>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</si>
  <si>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</si>
  <si>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</si>
  <si>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</si>
  <si>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</si>
  <si>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</si>
  <si>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</si>
  <si>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</si>
  <si>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</si>
  <si>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</si>
  <si>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</si>
  <si>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</si>
  <si>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</si>
  <si>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</si>
  <si>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</si>
  <si>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</si>
  <si>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</si>
  <si>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</si>
  <si>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</si>
  <si>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</si>
  <si>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</si>
  <si>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</si>
  <si>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</si>
  <si>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</si>
  <si>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</si>
  <si>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</si>
  <si>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</si>
  <si>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</si>
  <si>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</si>
  <si>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</si>
  <si>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</si>
  <si>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</si>
  <si>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</si>
  <si>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</si>
  <si>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</si>
  <si>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</si>
  <si>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</si>
  <si>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</si>
  <si>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</si>
  <si>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</si>
  <si>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</si>
  <si>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</si>
  <si>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</si>
  <si>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</si>
  <si>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</si>
  <si>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</si>
  <si>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</si>
  <si>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</si>
  <si>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</si>
  <si>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</si>
  <si>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</si>
  <si>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</si>
  <si>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</si>
  <si>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</si>
  <si>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</si>
  <si>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</si>
  <si>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</si>
  <si>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</si>
  <si>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</si>
  <si>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</si>
  <si>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</si>
  <si>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</si>
  <si>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</si>
  <si>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</si>
  <si>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</si>
  <si>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</si>
  <si>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</si>
  <si>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</si>
  <si>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</si>
  <si>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</si>
  <si>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</si>
  <si>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</si>
  <si>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</si>
  <si>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</si>
  <si>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</si>
  <si>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</si>
  <si>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</si>
  <si>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</si>
  <si>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</si>
  <si>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</si>
  <si>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</si>
  <si>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</si>
  <si>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</si>
  <si>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</si>
  <si>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</si>
  <si>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</si>
  <si>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</si>
  <si>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</si>
  <si>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</si>
  <si>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</si>
  <si>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</si>
  <si>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</si>
  <si>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</si>
  <si>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</si>
  <si>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</si>
  <si>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</si>
  <si>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</si>
  <si>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</si>
  <si>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</si>
  <si>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</si>
  <si>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</si>
  <si>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</si>
  <si>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</si>
  <si>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</si>
  <si>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</si>
  <si>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</si>
  <si>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</si>
  <si>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</si>
  <si>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</si>
  <si>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</si>
  <si>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</si>
  <si>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</si>
  <si>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</si>
  <si>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</si>
  <si>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</si>
  <si>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</si>
  <si>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</si>
  <si>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</si>
  <si>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</si>
  <si>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</si>
  <si>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</si>
  <si>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</si>
  <si>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</si>
  <si>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</si>
  <si>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</si>
  <si>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</si>
  <si>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</si>
  <si>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</si>
  <si>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</si>
  <si>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</si>
  <si>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</si>
  <si>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</si>
  <si>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</si>
  <si>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</si>
  <si>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</si>
  <si>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</si>
  <si>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</si>
  <si>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</si>
  <si>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</si>
  <si>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</si>
  <si>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</si>
  <si>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</si>
  <si>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</si>
  <si>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</si>
  <si>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</si>
  <si>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</si>
  <si>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</si>
  <si>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</si>
  <si>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</si>
  <si>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</si>
  <si>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</si>
  <si>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</si>
  <si>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</si>
  <si>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</si>
  <si>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</si>
  <si>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</si>
  <si>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</si>
  <si>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</si>
  <si>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</si>
  <si>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</si>
  <si>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</si>
  <si>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</si>
  <si>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</si>
  <si>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</si>
  <si>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</si>
  <si>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</si>
  <si>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</si>
  <si>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</si>
  <si>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</si>
  <si>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</si>
  <si>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</si>
  <si>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</si>
  <si>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</si>
  <si>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</si>
  <si>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</si>
  <si>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</si>
  <si>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</si>
  <si>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</si>
  <si>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</si>
  <si>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</si>
  <si>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</si>
  <si>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</si>
  <si>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</si>
  <si>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</si>
  <si>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</si>
  <si>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</si>
  <si>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</si>
  <si>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</si>
  <si>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</si>
  <si>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</si>
  <si>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</si>
  <si>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</si>
  <si>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</si>
  <si>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</si>
  <si>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</si>
  <si>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</si>
  <si>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</si>
  <si>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</si>
  <si>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</si>
  <si>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</si>
  <si>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</si>
  <si>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</si>
  <si>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</si>
  <si>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</si>
  <si>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</si>
  <si>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</si>
  <si>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</si>
  <si>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</si>
  <si>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</si>
  <si>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</si>
  <si>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</si>
  <si>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</si>
  <si>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</si>
  <si>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</si>
  <si>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</si>
  <si>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</si>
  <si>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</si>
  <si>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</si>
  <si>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</si>
  <si>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</si>
  <si>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</si>
  <si>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</si>
  <si>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</si>
  <si>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</si>
  <si>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</si>
  <si>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</si>
  <si>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</si>
  <si>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</si>
  <si>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</si>
  <si>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</si>
  <si>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</si>
  <si>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</si>
  <si>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</si>
  <si>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</si>
  <si>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</si>
  <si>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</si>
  <si>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</si>
  <si>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</si>
  <si>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</si>
  <si>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</si>
  <si>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</si>
  <si>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</si>
  <si>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</si>
  <si>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</si>
  <si>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</si>
  <si>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</si>
  <si>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</si>
  <si>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</si>
  <si>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</si>
  <si>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</si>
  <si>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</si>
  <si>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</si>
  <si>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</si>
  <si>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</si>
  <si>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</si>
  <si>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</si>
  <si>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</si>
  <si>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</si>
  <si>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</si>
  <si>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</si>
  <si>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</si>
  <si>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</si>
  <si>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</si>
  <si>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</si>
  <si>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</si>
  <si>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</si>
  <si>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</si>
  <si>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</si>
  <si>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</si>
  <si>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</si>
  <si>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</si>
  <si>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</si>
  <si>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</si>
  <si>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</si>
  <si>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</si>
  <si>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</si>
  <si>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</si>
  <si>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</si>
  <si>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</si>
  <si>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</si>
  <si>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</si>
  <si>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</si>
  <si>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</si>
  <si>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</si>
  <si>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</si>
  <si>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</si>
  <si>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</si>
  <si>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</si>
  <si>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</si>
  <si>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</si>
  <si>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</si>
  <si>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</si>
  <si>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</si>
  <si>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</si>
  <si>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</si>
  <si>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</si>
  <si>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</si>
  <si>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</si>
  <si>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</si>
  <si>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</si>
  <si>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</si>
  <si>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</si>
  <si>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</si>
  <si>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</si>
  <si>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</si>
  <si>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</si>
  <si>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</si>
  <si>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</si>
  <si>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</si>
  <si>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</si>
  <si>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</si>
  <si>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</si>
  <si>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</si>
  <si>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</si>
  <si>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</si>
  <si>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</si>
  <si>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</si>
  <si>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</si>
  <si>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</si>
  <si>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</si>
  <si>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</si>
  <si>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</si>
  <si>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</si>
  <si>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</si>
  <si>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</si>
  <si>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</si>
  <si>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</si>
  <si>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</si>
  <si>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</si>
  <si>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</si>
  <si>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</si>
  <si>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</si>
  <si>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</si>
  <si>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</si>
  <si>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</si>
  <si>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</si>
  <si>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</si>
  <si>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</si>
  <si>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</si>
  <si>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</si>
  <si>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</si>
  <si>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</si>
  <si>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</si>
  <si>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</si>
  <si>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</si>
  <si>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</si>
  <si>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</si>
  <si>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</si>
  <si>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</si>
  <si>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</si>
  <si>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</si>
  <si>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</si>
  <si>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</si>
  <si>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</si>
  <si>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</si>
  <si>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</si>
  <si>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</si>
  <si>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</si>
  <si>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</si>
  <si>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</si>
  <si>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</si>
  <si>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</si>
  <si>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</si>
  <si>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</si>
  <si>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</si>
  <si>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</si>
  <si>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</si>
  <si>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</si>
  <si>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</si>
  <si>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</si>
  <si>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</si>
  <si>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</si>
  <si>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</si>
  <si>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</si>
  <si>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</si>
  <si>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</si>
  <si>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</si>
  <si>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</si>
  <si>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</si>
  <si>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</si>
  <si>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</si>
  <si>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</si>
  <si>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</si>
  <si>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</si>
  <si>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</si>
  <si>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</si>
  <si>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</si>
  <si>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</si>
  <si>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</si>
  <si>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</si>
  <si>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</si>
  <si>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</si>
  <si>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</si>
  <si>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</si>
  <si>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</si>
  <si>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</si>
  <si>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</si>
  <si>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</si>
  <si>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</si>
  <si>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</si>
  <si>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</si>
  <si>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</si>
  <si>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</si>
  <si>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</si>
  <si>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</si>
  <si>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</si>
  <si>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</si>
  <si>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</si>
  <si>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</si>
  <si>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</si>
  <si>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</si>
  <si>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</si>
  <si>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</si>
  <si>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</si>
  <si>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</si>
  <si>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</si>
  <si>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</si>
  <si>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</si>
  <si>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</si>
  <si>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</si>
  <si>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</si>
  <si>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</si>
  <si>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</si>
  <si>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</si>
  <si>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</si>
  <si>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</si>
  <si>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</si>
  <si>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</si>
  <si>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</si>
  <si>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</si>
  <si>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</si>
  <si>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</si>
  <si>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</si>
  <si>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</si>
  <si>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</si>
  <si>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</si>
  <si>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</si>
  <si>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</si>
  <si>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</si>
  <si>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</si>
  <si>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</si>
  <si>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</si>
  <si>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</si>
  <si>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</si>
  <si>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</si>
  <si>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</si>
  <si>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</si>
  <si>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</si>
  <si>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</si>
  <si>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</si>
  <si>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</si>
  <si>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</si>
  <si>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</si>
  <si>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</si>
  <si>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</si>
  <si>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</si>
  <si>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</si>
  <si>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</si>
  <si>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</si>
  <si>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</si>
  <si>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</si>
  <si>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</si>
  <si>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</si>
  <si>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</si>
  <si>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</si>
  <si>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</si>
  <si>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</si>
  <si>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</si>
  <si>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</si>
  <si>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</si>
  <si>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</si>
  <si>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</si>
  <si>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</si>
  <si>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</si>
  <si>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</si>
  <si>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</si>
  <si>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</si>
  <si>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</si>
  <si>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</si>
  <si>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</si>
  <si>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</si>
  <si>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</si>
  <si>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</si>
  <si>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</si>
  <si>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</si>
  <si>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</si>
  <si>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</si>
  <si>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</si>
  <si>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</si>
  <si>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</si>
  <si>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</si>
  <si>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</si>
  <si>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</si>
  <si>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</si>
  <si>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</si>
  <si>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</si>
  <si>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</si>
  <si>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</si>
  <si>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</si>
  <si>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</si>
  <si>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</si>
  <si>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</si>
  <si>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</si>
  <si>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</si>
  <si>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</si>
  <si>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</si>
  <si>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</si>
  <si>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</si>
  <si>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</si>
  <si>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</si>
  <si>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</si>
  <si>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</si>
  <si>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</si>
  <si>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</si>
  <si>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</si>
  <si>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</si>
  <si>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</si>
  <si>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</si>
  <si>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</si>
  <si>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</si>
  <si>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</si>
  <si>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</si>
  <si>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</si>
  <si>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</si>
  <si>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</si>
  <si>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</si>
  <si>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</si>
  <si>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</si>
  <si>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</si>
  <si>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</si>
  <si>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</si>
  <si>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</si>
  <si>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</si>
  <si>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</si>
  <si>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</si>
  <si>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</si>
  <si>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</si>
  <si>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</si>
  <si>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</si>
  <si>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</si>
  <si>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</si>
  <si>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</si>
  <si>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</si>
  <si>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</si>
  <si>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</si>
  <si>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</si>
  <si>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</si>
  <si>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</si>
  <si>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</si>
  <si>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</si>
  <si>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</si>
  <si>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</si>
  <si>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</si>
  <si>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</si>
  <si>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</si>
  <si>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</si>
  <si>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</si>
  <si>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</si>
  <si>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</si>
  <si>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</si>
  <si>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</si>
  <si>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</si>
  <si>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</si>
  <si>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</si>
  <si>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</si>
  <si>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</si>
  <si>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</si>
  <si>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</si>
  <si>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</si>
  <si>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</si>
  <si>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</si>
  <si>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</si>
  <si>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</si>
  <si>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</si>
  <si>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</si>
  <si>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</si>
  <si>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</si>
  <si>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</si>
  <si>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</si>
  <si>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</si>
  <si>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</si>
  <si>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</si>
  <si>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</si>
  <si>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</si>
  <si>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</si>
  <si>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</si>
  <si>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</si>
  <si>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</si>
  <si>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</si>
  <si>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</si>
  <si>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</si>
  <si>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</si>
  <si>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</si>
  <si>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</si>
  <si>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</si>
  <si>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</si>
  <si>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</si>
  <si>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</si>
  <si>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</si>
  <si>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</si>
  <si>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</si>
  <si>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</si>
  <si>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</si>
  <si>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</si>
  <si>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</si>
  <si>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</si>
  <si>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</si>
  <si>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</si>
  <si>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</si>
  <si>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</si>
  <si>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</si>
  <si>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</si>
  <si>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</si>
  <si>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</si>
  <si>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</si>
  <si>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</si>
  <si>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</si>
  <si>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</si>
  <si>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</si>
  <si>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</si>
  <si>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</si>
  <si>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</si>
  <si>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</si>
  <si>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</si>
  <si>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</si>
  <si>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</si>
  <si>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</si>
  <si>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</si>
  <si>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</si>
  <si>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</si>
  <si>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</si>
  <si>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</si>
  <si>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</si>
  <si>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</si>
  <si>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</si>
  <si>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</si>
  <si>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</si>
  <si>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</si>
  <si>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</si>
  <si>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</si>
  <si>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</si>
  <si>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</si>
  <si>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</si>
  <si>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</si>
  <si>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</si>
  <si>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</si>
  <si>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</si>
  <si>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</si>
  <si>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</si>
  <si>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</si>
  <si>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</si>
  <si>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</si>
  <si>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</si>
  <si>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</si>
  <si>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</si>
  <si>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</si>
  <si>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</si>
  <si>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</si>
  <si>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</si>
  <si>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</si>
  <si>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</si>
  <si>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</si>
  <si>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</si>
  <si>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</si>
  <si>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</si>
  <si>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</si>
  <si>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</si>
  <si>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</si>
  <si>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</si>
  <si>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</si>
  <si>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</si>
  <si>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</si>
  <si>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</si>
  <si>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</si>
  <si>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</si>
  <si>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</si>
  <si>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</si>
  <si>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</si>
  <si>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</si>
  <si>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</si>
  <si>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</si>
  <si>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</si>
  <si>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</si>
  <si>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</si>
  <si>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</si>
  <si>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</si>
  <si>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</si>
  <si>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</si>
  <si>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</si>
  <si>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</si>
  <si>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</si>
  <si>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</si>
  <si>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</si>
  <si>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</si>
  <si>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</si>
  <si>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</si>
  <si>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</si>
  <si>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</si>
  <si>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</si>
  <si>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</si>
  <si>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</si>
  <si>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</si>
  <si>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</si>
  <si>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</si>
  <si>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</si>
  <si>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</si>
  <si>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</si>
  <si>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</si>
  <si>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</si>
  <si>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</si>
  <si>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</si>
  <si>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</si>
  <si>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</si>
  <si>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</si>
  <si>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</si>
  <si>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</si>
  <si>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</si>
  <si>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</si>
  <si>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</si>
  <si>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</si>
  <si>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</si>
  <si>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</si>
  <si>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</si>
  <si>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</si>
  <si>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</si>
  <si>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</si>
  <si>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</si>
  <si>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</si>
  <si>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</si>
  <si>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</si>
  <si>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</si>
  <si>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</si>
  <si>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</si>
  <si>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</si>
  <si>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</si>
  <si>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</si>
  <si>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</si>
  <si>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</si>
  <si>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</si>
  <si>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</si>
  <si>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</si>
  <si>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</si>
  <si>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</si>
  <si>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</si>
  <si>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</si>
  <si>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</si>
  <si>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</si>
  <si>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</si>
  <si>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</si>
  <si>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</si>
  <si>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</si>
  <si>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</si>
  <si>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</si>
  <si>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</si>
  <si>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</si>
  <si>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</si>
  <si>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</si>
  <si>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</si>
  <si>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</si>
  <si>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</si>
  <si>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</si>
  <si>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</si>
  <si>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</si>
  <si>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</si>
  <si>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</si>
  <si>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</si>
  <si>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</si>
  <si>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</si>
  <si>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</si>
  <si>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</si>
  <si>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</si>
  <si>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</si>
  <si>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</si>
  <si>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</si>
  <si>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</si>
  <si>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</si>
  <si>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</si>
  <si>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</si>
  <si>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</si>
  <si>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</si>
  <si>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</si>
  <si>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</si>
  <si>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</si>
  <si>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</si>
  <si>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</si>
  <si>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</si>
  <si>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</si>
  <si>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</si>
  <si>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</si>
  <si>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</si>
  <si>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</si>
  <si>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</si>
  <si>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</si>
  <si>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</si>
  <si>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</si>
  <si>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</si>
  <si>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</si>
  <si>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</si>
  <si>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</si>
  <si>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</si>
  <si>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</si>
  <si>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</si>
  <si>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</si>
  <si>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</si>
  <si>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</si>
  <si>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</si>
  <si>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</si>
  <si>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</si>
  <si>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</si>
  <si>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</si>
  <si>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</si>
  <si>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</si>
  <si>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</si>
  <si>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</si>
  <si>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</si>
  <si>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</si>
  <si>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</si>
  <si>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</si>
  <si>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</si>
  <si>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</si>
  <si>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</si>
  <si>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</si>
  <si>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</si>
  <si>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</si>
  <si>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</si>
  <si>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</si>
  <si>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</si>
  <si>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</si>
  <si>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</si>
  <si>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</si>
  <si>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</si>
  <si>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</si>
  <si>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</si>
  <si>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</si>
  <si>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</si>
  <si>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</si>
  <si>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</si>
  <si>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</si>
  <si>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</si>
  <si>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</si>
  <si>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</si>
  <si>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</si>
  <si>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</si>
  <si>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</si>
  <si>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</si>
  <si>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</si>
  <si>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</si>
  <si>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</si>
  <si>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</si>
  <si>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</si>
  <si>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</si>
  <si>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</si>
  <si>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</si>
  <si>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</si>
  <si>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</si>
  <si>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</si>
  <si>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</si>
  <si>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</si>
  <si>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</si>
  <si>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</si>
  <si>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</si>
  <si>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</si>
  <si>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</si>
  <si>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</si>
  <si>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</si>
  <si>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</si>
  <si>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</si>
  <si>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</si>
  <si>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</si>
  <si>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</si>
  <si>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</si>
  <si>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</si>
  <si>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</si>
  <si>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</si>
  <si>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</si>
  <si>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</si>
  <si>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</si>
  <si>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</si>
  <si>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</si>
  <si>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</si>
  <si>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</si>
  <si>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</si>
  <si>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</si>
  <si>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</si>
  <si>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</si>
  <si>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</si>
  <si>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</si>
  <si>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</si>
  <si>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</si>
  <si>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</si>
  <si>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</si>
  <si>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</si>
  <si>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</si>
  <si>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</si>
  <si>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</si>
  <si>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</si>
  <si>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</si>
  <si>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</si>
  <si>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</si>
  <si>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</si>
  <si>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</si>
  <si>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</si>
  <si>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</si>
  <si>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</si>
  <si>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</si>
  <si>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</si>
  <si>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</si>
  <si>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</si>
  <si>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</si>
  <si>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</si>
  <si>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</si>
  <si>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</si>
  <si>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</si>
  <si>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</si>
  <si>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</si>
  <si>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</si>
  <si>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</si>
  <si>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</si>
  <si>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</si>
  <si>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</si>
  <si>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</si>
  <si>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</si>
  <si>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</si>
  <si>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</si>
  <si>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</si>
  <si>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</si>
  <si>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</si>
  <si>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</si>
  <si>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</si>
  <si>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</si>
  <si>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</si>
  <si>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</si>
  <si>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</si>
  <si>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</si>
  <si>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</si>
  <si>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</si>
  <si>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</si>
  <si>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</si>
  <si>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</si>
  <si>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</si>
  <si>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</si>
  <si>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</si>
  <si>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</si>
  <si>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</si>
  <si>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</si>
  <si>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</si>
  <si>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</si>
  <si>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</si>
  <si>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</si>
  <si>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</si>
  <si>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</si>
  <si>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</si>
  <si>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</si>
  <si>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</si>
  <si>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</si>
  <si>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</si>
  <si>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</si>
  <si>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</si>
  <si>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</si>
  <si>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</si>
  <si>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</si>
  <si>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</si>
  <si>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</si>
  <si>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</si>
  <si>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</si>
  <si>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</si>
  <si>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</si>
  <si>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</si>
  <si>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</si>
  <si>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</si>
  <si>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</si>
  <si>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</si>
  <si>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</si>
  <si>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</si>
  <si>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</si>
  <si>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</si>
  <si>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</si>
  <si>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</si>
  <si>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</si>
  <si>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</si>
  <si>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</si>
  <si>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</si>
  <si>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</si>
  <si>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</si>
  <si>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</si>
  <si>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</si>
  <si>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</si>
  <si>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</si>
  <si>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</si>
  <si>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</si>
  <si>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</si>
  <si>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</si>
  <si>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</si>
  <si>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</si>
  <si>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</si>
  <si>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</si>
  <si>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</si>
  <si>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</si>
  <si>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</si>
  <si>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</si>
  <si>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</si>
  <si>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</si>
  <si>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</si>
  <si>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</si>
  <si>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</si>
  <si>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</si>
  <si>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</si>
  <si>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</si>
  <si>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</si>
  <si>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</si>
  <si>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</si>
  <si>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</si>
  <si>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</si>
  <si>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</si>
  <si>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</si>
  <si>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</si>
  <si>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</si>
  <si>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</si>
  <si>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</si>
  <si>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</si>
  <si>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</si>
  <si>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</si>
  <si>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</si>
  <si>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</si>
  <si>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</si>
  <si>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</si>
  <si>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</si>
  <si>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</si>
  <si>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</si>
  <si>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</si>
  <si>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</si>
  <si>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</si>
  <si>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</si>
  <si>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</si>
  <si>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</si>
  <si>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</si>
  <si>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</si>
  <si>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</si>
  <si>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</si>
  <si>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</si>
  <si>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</si>
  <si>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</si>
  <si>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</si>
  <si>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</si>
  <si>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</si>
  <si>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</si>
  <si>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</si>
  <si>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</si>
  <si>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</si>
  <si>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</si>
  <si>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</si>
  <si>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</si>
  <si>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</si>
  <si>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</si>
  <si>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</si>
  <si>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</si>
  <si>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</si>
  <si>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</si>
  <si>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</si>
  <si>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</si>
  <si>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</si>
  <si>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</si>
  <si>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</si>
  <si>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</si>
  <si>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</si>
  <si>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</si>
  <si>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</si>
  <si>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</si>
  <si>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</si>
  <si>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</si>
  <si>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</si>
  <si>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</si>
  <si>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</si>
  <si>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</si>
  <si>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</si>
  <si>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</si>
  <si>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</si>
  <si>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</si>
  <si>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</si>
  <si>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</si>
  <si>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</si>
  <si>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</si>
  <si>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</si>
  <si>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</si>
  <si>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</si>
  <si>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</si>
  <si>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</si>
  <si>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</si>
  <si>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</si>
  <si>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</si>
  <si>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</si>
  <si>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</si>
  <si>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</si>
  <si>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</si>
  <si>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</si>
  <si>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</si>
  <si>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</si>
  <si>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</si>
  <si>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</si>
  <si>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</si>
  <si>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</si>
  <si>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</si>
  <si>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</si>
  <si>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</si>
  <si>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</si>
  <si>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</si>
  <si>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</si>
  <si>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</si>
  <si>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</si>
  <si>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</si>
  <si>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</si>
  <si>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</si>
  <si>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</si>
  <si>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</si>
  <si>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</si>
  <si>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</si>
  <si>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</si>
  <si>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</si>
  <si>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</si>
  <si>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</si>
  <si>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</si>
  <si>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</si>
  <si>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</si>
  <si>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</si>
  <si>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</si>
  <si>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</si>
  <si>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</si>
  <si>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</si>
  <si>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</si>
  <si>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</si>
  <si>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</si>
  <si>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</si>
  <si>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</si>
  <si>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</si>
  <si>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</si>
  <si>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</si>
  <si>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</si>
  <si>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</si>
  <si>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</si>
  <si>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</si>
  <si>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</si>
  <si>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</si>
  <si>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</si>
  <si>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</si>
  <si>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</si>
  <si>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</si>
  <si>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</si>
  <si>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</si>
  <si>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</si>
  <si>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</si>
  <si>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</si>
  <si>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</si>
  <si>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</si>
  <si>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</si>
  <si>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</si>
  <si>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</si>
  <si>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</si>
  <si>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</si>
  <si>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</si>
  <si>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</si>
  <si>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</si>
  <si>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</si>
  <si>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</si>
  <si>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</si>
  <si>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</si>
  <si>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</si>
  <si>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</si>
  <si>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</si>
  <si>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</si>
  <si>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</si>
  <si>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</si>
  <si>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</si>
  <si>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</si>
  <si>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</si>
  <si>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</si>
  <si>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</si>
  <si>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</si>
  <si>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</si>
  <si>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</si>
  <si>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</si>
  <si>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</si>
  <si>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</si>
  <si>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</si>
  <si>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</si>
  <si>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</si>
  <si>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</si>
  <si>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</si>
  <si>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</si>
  <si>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</si>
  <si>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</si>
  <si>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</si>
  <si>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</si>
  <si>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</si>
  <si>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</si>
  <si>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</si>
  <si>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</si>
  <si>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</si>
  <si>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</si>
  <si>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</si>
  <si>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</si>
  <si>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</si>
  <si>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</si>
  <si>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</si>
  <si>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</si>
  <si>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</si>
  <si>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</si>
  <si>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</si>
  <si>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</si>
  <si>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</si>
  <si>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</si>
  <si>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</si>
  <si>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</si>
  <si>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</si>
  <si>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</si>
  <si>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</si>
  <si>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</si>
  <si>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</si>
  <si>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</si>
  <si>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</si>
  <si>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</si>
  <si>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</si>
  <si>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</si>
  <si>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</si>
  <si>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</si>
  <si>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</si>
  <si>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</si>
  <si>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</si>
  <si>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</si>
  <si>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</si>
  <si>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</si>
  <si>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</si>
  <si>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</si>
  <si>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</si>
  <si>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</si>
  <si>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</si>
  <si>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</si>
  <si>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</si>
  <si>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</si>
  <si>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</si>
  <si>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</si>
  <si>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</si>
  <si>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</si>
  <si>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</si>
  <si>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</si>
  <si>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</si>
  <si>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</si>
  <si>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</si>
  <si>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</si>
  <si>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</si>
  <si>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</si>
  <si>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</si>
  <si>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</si>
  <si>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</si>
  <si>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</si>
  <si>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</si>
  <si>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</si>
  <si>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</si>
  <si>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</si>
  <si>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</si>
  <si>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</si>
  <si>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</si>
  <si>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</si>
  <si>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</si>
  <si>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</si>
  <si>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</si>
  <si>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</si>
  <si>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</si>
  <si>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</si>
  <si>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</si>
  <si>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</si>
  <si>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</si>
  <si>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</si>
  <si>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</si>
  <si>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</si>
  <si>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</si>
  <si>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</si>
  <si>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</si>
  <si>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</si>
  <si>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</si>
  <si>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</si>
  <si>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</si>
  <si>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</si>
  <si>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</si>
  <si>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</si>
  <si>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</si>
  <si>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</si>
  <si>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</si>
  <si>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</si>
  <si>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</si>
  <si>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</si>
  <si>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</si>
  <si>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</si>
  <si>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</si>
  <si>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</si>
  <si>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</si>
  <si>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</si>
  <si>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</si>
  <si>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</si>
  <si>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</si>
  <si>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</si>
  <si>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</si>
  <si>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</si>
  <si>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</si>
  <si>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</si>
  <si>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</si>
  <si>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</si>
  <si>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</si>
  <si>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</si>
  <si>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</si>
  <si>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</si>
  <si>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</si>
  <si>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</si>
  <si>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</si>
  <si>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</si>
  <si>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</si>
  <si>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</si>
  <si>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</si>
  <si>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</si>
  <si>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</si>
  <si>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</si>
  <si>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</si>
  <si>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</si>
  <si>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</si>
  <si>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</si>
  <si>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</si>
  <si>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</si>
  <si>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</si>
  <si>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</si>
  <si>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</si>
  <si>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</si>
  <si>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</si>
  <si>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</si>
  <si>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</si>
  <si>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</si>
  <si>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</si>
  <si>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</si>
  <si>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</si>
  <si>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</si>
  <si>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</si>
  <si>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</si>
  <si>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</si>
  <si>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</si>
  <si>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</si>
  <si>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</si>
  <si>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</si>
  <si>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</si>
  <si>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</si>
  <si>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</si>
  <si>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</si>
  <si>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</si>
  <si>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</si>
  <si>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</si>
  <si>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</si>
  <si>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</si>
  <si>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</si>
  <si>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</si>
  <si>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</si>
  <si>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</si>
  <si>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</si>
  <si>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</si>
  <si>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</si>
  <si>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</si>
  <si>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</si>
  <si>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</si>
  <si>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</si>
  <si>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</si>
  <si>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</si>
  <si>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</si>
  <si>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</si>
  <si>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</si>
  <si>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</si>
  <si>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</si>
  <si>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</si>
  <si>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</si>
  <si>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</si>
  <si>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</si>
  <si>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</si>
  <si>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</si>
  <si>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</si>
  <si>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</si>
  <si>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</si>
  <si>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</si>
  <si>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</si>
  <si>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</si>
  <si>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</si>
  <si>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</si>
  <si>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</si>
  <si>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</si>
  <si>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</si>
  <si>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</si>
  <si>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</si>
  <si>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</si>
  <si>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</si>
  <si>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</si>
  <si>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</si>
  <si>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</si>
  <si>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</si>
  <si>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</si>
  <si>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</si>
  <si>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</si>
  <si>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</si>
  <si>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</si>
  <si>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</si>
  <si>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</si>
  <si>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</si>
  <si>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</si>
  <si>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</si>
  <si>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</si>
  <si>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</si>
  <si>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</si>
  <si>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</si>
  <si>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</si>
  <si>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</si>
  <si>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</si>
  <si>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</si>
  <si>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</si>
  <si>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</si>
  <si>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</si>
  <si>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</si>
  <si>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</si>
  <si>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</si>
  <si>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</si>
  <si>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</si>
  <si>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</si>
  <si>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</si>
  <si>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</si>
  <si>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</si>
  <si>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</si>
  <si>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</si>
  <si>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</si>
  <si>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</si>
  <si>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</si>
  <si>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</si>
  <si>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</si>
  <si>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</si>
  <si>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</si>
  <si>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</si>
  <si>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</si>
  <si>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</si>
  <si>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</si>
  <si>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</si>
  <si>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</si>
  <si>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</si>
  <si>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</si>
  <si>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</si>
  <si>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</si>
  <si>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</si>
  <si>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</si>
  <si>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</si>
  <si>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</si>
  <si>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</si>
  <si>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</si>
  <si>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</si>
  <si>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</si>
  <si>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</si>
  <si>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</si>
  <si>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</si>
  <si>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</si>
  <si>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</si>
  <si>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</si>
  <si>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</si>
  <si>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</si>
  <si>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</si>
  <si>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</si>
  <si>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</si>
  <si>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</si>
  <si>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</si>
  <si>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</si>
  <si>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</si>
  <si>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</si>
  <si>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</si>
  <si>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</si>
  <si>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</si>
  <si>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</si>
  <si>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</si>
  <si>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</si>
  <si>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</si>
  <si>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</si>
  <si>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</si>
  <si>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</si>
  <si>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</si>
  <si>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</si>
  <si>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</si>
  <si>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</si>
  <si>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</si>
  <si>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</si>
  <si>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</si>
  <si>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</si>
  <si>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</si>
  <si>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</si>
  <si>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</si>
  <si>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</si>
  <si>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</si>
  <si>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</si>
  <si>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</si>
  <si>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</si>
  <si>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</si>
  <si>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</si>
  <si>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</si>
  <si>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</si>
  <si>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</si>
  <si>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</si>
  <si>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</si>
  <si>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</si>
  <si>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</si>
  <si>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</si>
  <si>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</si>
  <si>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</si>
  <si>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</si>
  <si>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</si>
  <si>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</si>
  <si>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</si>
  <si>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</si>
  <si>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</si>
  <si>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</si>
  <si>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</si>
  <si>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</si>
  <si>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</si>
  <si>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</si>
  <si>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</si>
  <si>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</si>
  <si>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</si>
  <si>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</si>
  <si>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</si>
  <si>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</si>
  <si>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</si>
  <si>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</si>
  <si>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</si>
  <si>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</si>
  <si>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</si>
  <si>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</si>
  <si>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</si>
  <si>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</si>
  <si>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</si>
  <si>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</si>
  <si>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</si>
  <si>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</si>
  <si>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</si>
  <si>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</si>
  <si>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</si>
  <si>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</si>
  <si>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</si>
  <si>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</si>
  <si>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</si>
  <si>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</si>
  <si>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</si>
  <si>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</si>
  <si>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</si>
  <si>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</si>
  <si>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</si>
  <si>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</si>
  <si>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</si>
  <si>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</si>
  <si>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</si>
  <si>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</si>
  <si>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</si>
  <si>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</si>
  <si>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</si>
  <si>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</si>
  <si>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</si>
  <si>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</si>
  <si>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</si>
  <si>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</si>
  <si>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</si>
  <si>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</si>
  <si>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</si>
  <si>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</si>
  <si>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</si>
  <si>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</si>
  <si>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</si>
  <si>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</si>
  <si>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</si>
  <si>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</si>
  <si>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</si>
  <si>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</si>
  <si>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</si>
  <si>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</si>
  <si>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</si>
  <si>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</si>
  <si>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</si>
  <si>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</si>
  <si>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</si>
  <si>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</si>
  <si>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</si>
  <si>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</si>
  <si>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</si>
  <si>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</si>
  <si>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</si>
  <si>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</si>
  <si>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</si>
  <si>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</si>
  <si>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</si>
  <si>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</si>
  <si>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</si>
  <si>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</si>
  <si>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</si>
  <si>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</si>
  <si>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</si>
  <si>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</si>
  <si>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</si>
  <si>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</si>
  <si>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</si>
  <si>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</si>
  <si>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</si>
  <si>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</si>
  <si>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</si>
  <si>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</si>
  <si>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</si>
  <si>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</si>
  <si>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</si>
  <si>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</si>
  <si>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</si>
  <si>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</si>
  <si>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</si>
  <si>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</si>
  <si>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</si>
  <si>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</si>
  <si>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</si>
  <si>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</si>
  <si>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</si>
  <si>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</si>
  <si>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</si>
  <si>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</si>
  <si>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</si>
  <si>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</si>
  <si>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</si>
  <si>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</si>
  <si>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</si>
  <si>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</si>
  <si>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</si>
  <si>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</si>
  <si>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</si>
  <si>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</si>
  <si>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</si>
  <si>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</si>
  <si>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</si>
  <si>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</si>
  <si>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</si>
  <si>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</si>
  <si>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</si>
  <si>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</si>
  <si>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</si>
  <si>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</si>
  <si>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</si>
  <si>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</si>
  <si>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</si>
  <si>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</si>
  <si>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</si>
  <si>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</si>
  <si>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</si>
  <si>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</si>
  <si>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</si>
  <si>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</si>
  <si>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</si>
  <si>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</si>
  <si>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</si>
  <si>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</si>
  <si>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</si>
  <si>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</si>
  <si>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</si>
  <si>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</si>
  <si>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</si>
  <si>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</si>
  <si>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</si>
  <si>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</si>
  <si>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</si>
  <si>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</si>
  <si>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</si>
  <si>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</si>
  <si>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</si>
  <si>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</si>
  <si>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</si>
  <si>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</si>
  <si>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</si>
  <si>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</si>
  <si>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</si>
  <si>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</si>
  <si>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</si>
  <si>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</si>
  <si>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</si>
  <si>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</si>
  <si>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</si>
  <si>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</si>
  <si>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</si>
  <si>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</si>
  <si>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</si>
  <si>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</si>
  <si>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</si>
  <si>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</si>
  <si>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</si>
  <si>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</si>
  <si>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</si>
  <si>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</si>
  <si>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</si>
  <si>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</si>
  <si>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</si>
  <si>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</si>
  <si>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</si>
  <si>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</si>
  <si>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</si>
  <si>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</si>
  <si>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</si>
  <si>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</si>
  <si>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</si>
  <si>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</si>
  <si>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</si>
  <si>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</si>
  <si>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</si>
  <si>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</si>
  <si>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</si>
  <si>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</si>
  <si>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</si>
  <si>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</si>
  <si>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</si>
  <si>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</si>
  <si>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</si>
  <si>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</si>
  <si>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</si>
  <si>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</si>
  <si>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</si>
  <si>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</si>
  <si>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</si>
  <si>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</si>
  <si>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</si>
  <si>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</si>
  <si>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</si>
  <si>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</si>
  <si>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</si>
  <si>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</si>
  <si>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</si>
  <si>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</si>
  <si>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</si>
  <si>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</si>
  <si>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</si>
  <si>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</si>
  <si>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</si>
  <si>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</si>
  <si>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</si>
  <si>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</si>
  <si>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</si>
  <si>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</si>
  <si>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</si>
  <si>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</si>
  <si>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</si>
  <si>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</si>
  <si>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</si>
  <si>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</si>
  <si>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</si>
  <si>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</si>
  <si>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</si>
  <si>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</si>
  <si>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</si>
  <si>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</si>
  <si>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</si>
  <si>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</si>
  <si>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</si>
  <si>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</si>
  <si>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</si>
  <si>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</si>
  <si>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</si>
  <si>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</si>
  <si>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</si>
  <si>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</si>
  <si>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</si>
  <si>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</si>
  <si>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</si>
  <si>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</si>
  <si>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</si>
  <si>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</si>
  <si>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</si>
  <si>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</si>
  <si>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</si>
  <si>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</si>
  <si>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</si>
  <si>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</si>
  <si>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</si>
  <si>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</si>
  <si>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</si>
  <si>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</si>
  <si>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</si>
  <si>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</si>
  <si>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</si>
  <si>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</si>
  <si>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</si>
  <si>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</si>
  <si>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</si>
  <si>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</si>
  <si>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</si>
  <si>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</si>
  <si>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</si>
  <si>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</si>
  <si>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</si>
  <si>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</si>
  <si>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</si>
  <si>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</si>
  <si>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</si>
  <si>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</si>
  <si>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</si>
  <si>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</si>
  <si>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</si>
  <si>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</si>
  <si>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</si>
  <si>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</si>
  <si>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</si>
  <si>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</si>
  <si>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</si>
  <si>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</si>
  <si>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</si>
  <si>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</si>
  <si>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</si>
  <si>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</si>
  <si>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</si>
  <si>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</si>
  <si>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</si>
  <si>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</si>
  <si>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</si>
  <si>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</si>
  <si>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</si>
  <si>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</si>
  <si>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</si>
  <si>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</si>
  <si>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</si>
  <si>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</si>
  <si>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</si>
  <si>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</si>
  <si>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</si>
  <si>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</si>
  <si>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</si>
  <si>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</si>
  <si>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</si>
  <si>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</si>
  <si>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</si>
  <si>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</si>
  <si>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</si>
  <si>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</si>
  <si>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</si>
  <si>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</si>
  <si>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</si>
  <si>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</si>
  <si>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</si>
  <si>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</si>
  <si>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</si>
  <si>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</si>
  <si>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</si>
  <si>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</si>
  <si>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</si>
  <si>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</si>
  <si>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</si>
  <si>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</si>
  <si>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</si>
  <si>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</si>
  <si>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</si>
  <si>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</si>
  <si>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</si>
  <si>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</si>
  <si>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</si>
  <si>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</si>
  <si>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</si>
  <si>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</si>
  <si>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</si>
  <si>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</si>
  <si>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</si>
  <si>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</si>
  <si>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</si>
  <si>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</si>
  <si>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</si>
  <si>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</si>
  <si>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</si>
  <si>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</si>
  <si>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</si>
  <si>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</si>
  <si>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</si>
  <si>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</si>
  <si>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</si>
  <si>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</si>
  <si>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</si>
  <si>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</si>
  <si>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</si>
  <si>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</si>
  <si>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</si>
  <si>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</si>
  <si>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</si>
  <si>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</si>
  <si>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</si>
  <si>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</si>
  <si>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</si>
  <si>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</si>
  <si>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</si>
  <si>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</si>
  <si>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</si>
  <si>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</si>
  <si>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</si>
  <si>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</si>
  <si>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</si>
  <si>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</si>
  <si>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</si>
  <si>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</si>
  <si>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</si>
  <si>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</si>
  <si>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</si>
  <si>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</si>
  <si>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</si>
  <si>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</si>
  <si>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</si>
  <si>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</si>
  <si>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</si>
  <si>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</si>
  <si>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</si>
  <si>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</si>
  <si>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</si>
  <si>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</si>
  <si>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</si>
  <si>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</si>
  <si>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</si>
  <si>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</si>
  <si>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</si>
  <si>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</si>
  <si>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</si>
  <si>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</si>
  <si>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</si>
  <si>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</si>
  <si>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</si>
  <si>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</si>
  <si>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</si>
  <si>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</si>
  <si>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</si>
  <si>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</si>
  <si>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</si>
  <si>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</si>
  <si>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</si>
  <si>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</si>
  <si>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</si>
  <si>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</si>
  <si>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</si>
  <si>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</si>
  <si>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</si>
  <si>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</si>
  <si>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</si>
  <si>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</si>
  <si>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</si>
  <si>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</si>
  <si>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</si>
  <si>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</si>
  <si>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</si>
  <si>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</si>
  <si>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</si>
  <si>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</si>
  <si>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</si>
  <si>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</si>
  <si>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</si>
  <si>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</si>
  <si>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</si>
  <si>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</si>
  <si>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</si>
  <si>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</si>
  <si>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</si>
  <si>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</si>
  <si>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</si>
  <si>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</si>
  <si>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</si>
  <si>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</si>
  <si>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</si>
  <si>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</si>
  <si>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</si>
  <si>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</si>
  <si>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</si>
  <si>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</si>
  <si>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</si>
  <si>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</si>
  <si>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</si>
  <si>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</si>
  <si>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</si>
  <si>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</si>
  <si>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</si>
  <si>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</si>
  <si>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</si>
  <si>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</si>
  <si>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</si>
  <si>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</si>
  <si>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</si>
  <si>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</si>
  <si>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</si>
  <si>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</si>
  <si>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</si>
  <si>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</si>
  <si>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</si>
  <si>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</si>
  <si>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</si>
  <si>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</si>
  <si>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</si>
  <si>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</si>
  <si>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</si>
  <si>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</si>
  <si>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</si>
  <si>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</si>
  <si>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</si>
  <si>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</si>
  <si>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</si>
  <si>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</si>
  <si>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</si>
  <si>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</si>
  <si>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</si>
  <si>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</si>
  <si>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</si>
  <si>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</si>
  <si>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</si>
  <si>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</si>
  <si>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</si>
  <si>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</si>
  <si>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</si>
  <si>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</si>
  <si>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</si>
  <si>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</si>
  <si>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</si>
  <si>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</si>
  <si>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</si>
  <si>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</si>
  <si>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</si>
  <si>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</si>
  <si>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</si>
  <si>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</si>
  <si>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</si>
  <si>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</si>
  <si>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</si>
  <si>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</si>
  <si>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</si>
  <si>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</si>
  <si>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</si>
  <si>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</si>
  <si>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</si>
  <si>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</si>
  <si>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</si>
  <si>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</si>
  <si>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</si>
  <si>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</si>
  <si>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</si>
  <si>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</si>
  <si>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</si>
  <si>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</si>
  <si>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</si>
  <si>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</si>
  <si>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</si>
  <si>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</si>
  <si>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</si>
  <si>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</si>
  <si>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</si>
  <si>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</si>
  <si>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</si>
  <si>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</si>
  <si>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</si>
  <si>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</si>
  <si>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</si>
  <si>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</si>
  <si>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</si>
  <si>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</si>
  <si>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</si>
  <si>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</si>
  <si>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</si>
  <si>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</si>
  <si>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</si>
  <si>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</si>
  <si>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</si>
  <si>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</si>
  <si>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</si>
  <si>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</si>
  <si>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</si>
  <si>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</si>
  <si>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</si>
  <si>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</si>
  <si>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</si>
  <si>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</si>
  <si>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</si>
  <si>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</si>
  <si>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</si>
  <si>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</si>
  <si>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</si>
  <si>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</si>
  <si>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</si>
  <si>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</si>
  <si>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</si>
  <si>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</si>
  <si>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</si>
  <si>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</si>
  <si>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</si>
  <si>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</si>
  <si>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</si>
  <si>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</si>
  <si>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</si>
  <si>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</si>
  <si>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</si>
  <si>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</si>
  <si>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</si>
  <si>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</si>
  <si>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</si>
  <si>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</si>
  <si>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</si>
  <si>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</si>
  <si>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</si>
  <si>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</si>
  <si>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</si>
  <si>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</si>
  <si>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</si>
  <si>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</si>
  <si>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</si>
  <si>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</si>
  <si>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</si>
  <si>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</si>
  <si>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</si>
  <si>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</si>
  <si>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</si>
  <si>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</si>
  <si>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</si>
  <si>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</si>
  <si>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</si>
  <si>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</si>
  <si>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</si>
  <si>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</si>
  <si>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</si>
  <si>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</si>
  <si>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</si>
  <si>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</si>
  <si>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</si>
  <si>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</si>
  <si>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</si>
  <si>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</si>
  <si>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</si>
  <si>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</si>
  <si>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</si>
  <si>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</si>
  <si>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</si>
  <si>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</si>
  <si>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</si>
  <si>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</si>
  <si>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</si>
  <si>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</si>
  <si>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</si>
  <si>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</si>
  <si>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</si>
  <si>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</si>
  <si>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</si>
  <si>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</si>
  <si>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</si>
  <si>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</si>
  <si>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</si>
  <si>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</si>
  <si>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</si>
  <si>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</si>
  <si>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</si>
  <si>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</si>
  <si>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</si>
  <si>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</si>
  <si>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</si>
  <si>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</si>
  <si>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</si>
  <si>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</si>
  <si>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</si>
  <si>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</si>
  <si>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</si>
  <si>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</si>
  <si>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</si>
  <si>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</si>
  <si>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</si>
  <si>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</si>
  <si>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</si>
  <si>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</si>
  <si>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</si>
  <si>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</si>
  <si>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</si>
  <si>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</si>
  <si>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</si>
  <si>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</si>
  <si>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</si>
  <si>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</si>
  <si>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</si>
  <si>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</si>
  <si>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</si>
  <si>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</si>
  <si>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</si>
  <si>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</si>
  <si>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</si>
  <si>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</si>
  <si>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</si>
  <si>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</si>
  <si>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</si>
  <si>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</si>
  <si>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</si>
  <si>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</si>
  <si>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</si>
  <si>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</si>
  <si>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</si>
  <si>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</si>
  <si>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</si>
  <si>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</si>
  <si>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</si>
  <si>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</si>
  <si>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</si>
  <si>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</si>
  <si>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</si>
  <si>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</si>
  <si>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</si>
  <si>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</si>
  <si>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</si>
  <si>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</si>
  <si>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</si>
  <si>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</si>
  <si>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</si>
  <si>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</si>
  <si>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</si>
  <si>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</si>
  <si>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</si>
  <si>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</si>
  <si>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</si>
  <si>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</si>
  <si>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</si>
  <si>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</si>
  <si>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</si>
  <si>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</si>
  <si>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</si>
  <si>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</si>
  <si>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</si>
  <si>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</si>
  <si>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</si>
  <si>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</si>
  <si>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</si>
  <si>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</si>
  <si>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</si>
  <si>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</si>
  <si>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</si>
  <si>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</si>
  <si>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</si>
  <si>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</si>
  <si>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</si>
  <si>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</si>
  <si>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</si>
  <si>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</si>
  <si>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</si>
  <si>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</si>
  <si>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</si>
  <si>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</si>
  <si>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</si>
  <si>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</si>
  <si>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</si>
  <si>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</si>
  <si>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</si>
  <si>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</si>
  <si>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</si>
  <si>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</si>
  <si>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</si>
  <si>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</si>
  <si>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</si>
  <si>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</si>
  <si>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</si>
  <si>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</si>
  <si>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</si>
  <si>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</si>
  <si>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</si>
  <si>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</si>
  <si>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</si>
  <si>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</si>
  <si>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</si>
  <si>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</si>
  <si>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</si>
  <si>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</si>
  <si>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</si>
  <si>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</si>
  <si>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</si>
  <si>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</si>
  <si>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</si>
  <si>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</si>
  <si>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</si>
  <si>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</si>
  <si>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</si>
  <si>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</si>
  <si>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</si>
  <si>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</si>
  <si>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</si>
  <si>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</si>
  <si>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</si>
  <si>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</si>
  <si>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</si>
  <si>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</si>
  <si>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</si>
  <si>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</si>
  <si>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</si>
  <si>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</si>
  <si>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</si>
  <si>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</si>
  <si>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</si>
  <si>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</si>
  <si>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</si>
  <si>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</si>
  <si>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</si>
  <si>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</si>
  <si>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</si>
  <si>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</si>
  <si>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</si>
  <si>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</si>
  <si>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</si>
  <si>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</si>
  <si>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</si>
  <si>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</si>
  <si>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</si>
  <si>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</si>
  <si>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</si>
  <si>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</si>
  <si>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</si>
  <si>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</si>
  <si>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</si>
  <si>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</si>
  <si>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</si>
  <si>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</si>
  <si>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</si>
  <si>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</si>
  <si>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</si>
  <si>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</si>
  <si>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</si>
  <si>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</si>
  <si>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</si>
  <si>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</si>
  <si>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</si>
  <si>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</si>
  <si>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</si>
  <si>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</si>
  <si>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</si>
  <si>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</si>
  <si>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</si>
  <si>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</si>
  <si>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</si>
  <si>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</si>
  <si>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</si>
  <si>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</si>
  <si>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</si>
  <si>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</si>
  <si>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</si>
  <si>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</si>
  <si>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</si>
  <si>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</si>
  <si>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</si>
  <si>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</si>
  <si>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</si>
  <si>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</si>
  <si>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</si>
  <si>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</si>
  <si>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</si>
  <si>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</si>
  <si>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</si>
  <si>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</si>
  <si>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</si>
  <si>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</si>
  <si>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</si>
  <si>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</si>
  <si>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</si>
  <si>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</si>
  <si>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</si>
  <si>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</si>
  <si>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</si>
  <si>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</si>
  <si>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</si>
  <si>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</si>
  <si>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</si>
  <si>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</si>
  <si>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</si>
  <si>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</si>
  <si>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</si>
  <si>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</si>
  <si>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</si>
  <si>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</si>
  <si>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</si>
  <si>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</si>
  <si>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</si>
  <si>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</si>
  <si>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</si>
  <si>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</si>
  <si>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</si>
  <si>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</si>
  <si>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</si>
  <si>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</si>
  <si>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</si>
  <si>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</si>
  <si>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</si>
  <si>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</si>
  <si>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</si>
  <si>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</si>
  <si>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</si>
  <si>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</si>
  <si>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</si>
  <si>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</si>
  <si>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</si>
  <si>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</si>
  <si>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</si>
  <si>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</si>
  <si>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</si>
  <si>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</si>
  <si>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</si>
  <si>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</si>
  <si>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</si>
  <si>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</si>
  <si>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</si>
  <si>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</si>
  <si>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</si>
  <si>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</si>
  <si>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</si>
  <si>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</si>
  <si>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</si>
  <si>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</si>
  <si>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</si>
  <si>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</si>
  <si>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</si>
  <si>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</si>
  <si>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</si>
  <si>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</si>
  <si>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</si>
  <si>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</si>
  <si>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</si>
  <si>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</si>
  <si>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</si>
  <si>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</si>
  <si>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</si>
  <si>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</si>
  <si>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</si>
  <si>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</si>
  <si>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</si>
  <si>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</si>
  <si>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</si>
  <si>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</si>
  <si>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</si>
  <si>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</si>
  <si>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</si>
  <si>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</si>
  <si>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</si>
  <si>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</si>
  <si>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</si>
  <si>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</si>
  <si>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</si>
  <si>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</si>
  <si>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</si>
  <si>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</si>
  <si>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</si>
  <si>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</si>
  <si>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</si>
  <si>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</si>
  <si>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</si>
  <si>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</si>
  <si>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</si>
  <si>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</si>
  <si>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</si>
  <si>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</si>
  <si>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</si>
  <si>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</si>
  <si>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</si>
  <si>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</si>
  <si>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</si>
  <si>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</si>
  <si>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</si>
  <si>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</si>
  <si>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</si>
  <si>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</si>
  <si>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</si>
  <si>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</si>
  <si>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</si>
  <si>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</si>
  <si>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</si>
  <si>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</si>
  <si>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</si>
  <si>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</si>
  <si>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</si>
  <si>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</si>
  <si>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</si>
  <si>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</si>
  <si>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</si>
  <si>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</si>
  <si>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</si>
  <si>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</si>
  <si>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</si>
  <si>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</si>
  <si>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</si>
  <si>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</si>
  <si>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</si>
  <si>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</si>
  <si>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</si>
  <si>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</si>
  <si>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</si>
  <si>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</si>
  <si>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</si>
  <si>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</si>
  <si>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</si>
  <si>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</si>
  <si>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</si>
  <si>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</si>
  <si>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</si>
  <si>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</si>
  <si>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</si>
  <si>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</si>
  <si>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</si>
  <si>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</si>
  <si>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</si>
  <si>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</si>
  <si>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</si>
  <si>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</si>
  <si>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</si>
  <si>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</si>
  <si>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</si>
  <si>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</si>
  <si>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</si>
  <si>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</si>
  <si>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</si>
  <si>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</si>
  <si>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</si>
  <si>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</si>
  <si>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</si>
  <si>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</si>
  <si>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</si>
  <si>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</si>
  <si>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</si>
  <si>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</si>
  <si>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</si>
  <si>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</si>
  <si>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</si>
  <si>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</si>
  <si>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</si>
  <si>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</si>
  <si>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</si>
  <si>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</si>
  <si>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</si>
  <si>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</si>
  <si>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</si>
  <si>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</si>
  <si>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</si>
  <si>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</si>
  <si>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</si>
  <si>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</si>
  <si>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</si>
  <si>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</si>
  <si>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</si>
  <si>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</si>
  <si>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</si>
  <si>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</si>
  <si>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</si>
  <si>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</si>
  <si>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</si>
  <si>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</si>
  <si>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</si>
  <si>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</si>
  <si>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</si>
  <si>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</si>
  <si>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</si>
  <si>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</si>
  <si>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</si>
  <si>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</si>
  <si>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</si>
  <si>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</si>
  <si>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</si>
  <si>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</si>
  <si>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</si>
  <si>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</si>
  <si>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</si>
  <si>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</si>
  <si>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</si>
  <si>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</si>
  <si>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</si>
  <si>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</si>
  <si>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</si>
  <si>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</si>
  <si>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</si>
  <si>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</si>
  <si>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</si>
  <si>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</si>
  <si>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</si>
  <si>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</si>
  <si>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</si>
  <si>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</si>
  <si>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</si>
  <si>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</si>
  <si>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</si>
  <si>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</si>
  <si>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</si>
  <si>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</si>
  <si>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</si>
  <si>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</si>
  <si>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</si>
  <si>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</si>
  <si>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</si>
  <si>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</si>
  <si>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</si>
  <si>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</si>
  <si>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</si>
  <si>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</si>
  <si>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</si>
  <si>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</si>
  <si>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</si>
  <si>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</si>
  <si>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</si>
  <si>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</si>
  <si>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</si>
  <si>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</si>
  <si>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</si>
  <si>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</si>
  <si>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</si>
  <si>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</si>
  <si>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</si>
  <si>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</si>
  <si>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</si>
  <si>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</si>
  <si>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</si>
  <si>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</si>
  <si>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</si>
  <si>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</si>
  <si>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</si>
  <si>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</si>
  <si>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</si>
  <si>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</si>
  <si>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</si>
  <si>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</si>
  <si>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</si>
  <si>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</si>
  <si>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</si>
  <si>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</si>
  <si>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</si>
  <si>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</si>
  <si>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</si>
  <si>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</si>
  <si>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</si>
  <si>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</si>
  <si>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</si>
  <si>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</si>
  <si>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</si>
  <si>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</si>
  <si>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</si>
  <si>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</si>
  <si>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</si>
  <si>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</si>
  <si>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</si>
  <si>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</si>
  <si>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</si>
  <si>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</si>
  <si>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</si>
  <si>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</si>
  <si>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</si>
  <si>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</si>
  <si>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</si>
  <si>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</si>
  <si>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</si>
  <si>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</si>
  <si>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</si>
  <si>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</si>
  <si>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</si>
  <si>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</si>
  <si>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</si>
  <si>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</si>
  <si>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</si>
  <si>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</si>
  <si>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</si>
  <si>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</si>
  <si>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</si>
  <si>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</si>
  <si>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</si>
  <si>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</si>
  <si>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</si>
  <si>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</si>
  <si>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</si>
  <si>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</si>
  <si>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</si>
  <si>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</si>
  <si>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</si>
  <si>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</si>
  <si>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</si>
  <si>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</si>
  <si>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</si>
  <si>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</si>
  <si>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</si>
  <si>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</si>
  <si>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</si>
  <si>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</si>
  <si>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</si>
  <si>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</si>
  <si>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</si>
  <si>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</si>
  <si>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</si>
  <si>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</si>
  <si>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</si>
  <si>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</si>
  <si>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</si>
  <si>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</si>
  <si>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</si>
  <si>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</si>
  <si>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</si>
  <si>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</si>
  <si>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</si>
  <si>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</si>
  <si>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</si>
  <si>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</si>
  <si>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</si>
  <si>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</si>
  <si>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</si>
  <si>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</si>
  <si>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</si>
  <si>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</si>
  <si>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</si>
  <si>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</si>
  <si>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</si>
  <si>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</si>
  <si>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</si>
  <si>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</si>
  <si>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</si>
  <si>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</si>
  <si>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</si>
  <si>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</si>
  <si>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</si>
  <si>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</si>
  <si>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</si>
  <si>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</si>
  <si>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</si>
  <si>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</si>
  <si>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</si>
  <si>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</si>
  <si>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</si>
  <si>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</si>
  <si>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</si>
  <si>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</si>
  <si>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</si>
  <si>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</si>
  <si>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</si>
  <si>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</si>
  <si>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</si>
  <si>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</si>
  <si>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</si>
  <si>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</si>
  <si>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</si>
  <si>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</si>
  <si>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</si>
  <si>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</si>
  <si>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</si>
  <si>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</si>
  <si>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</si>
  <si>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</si>
  <si>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</si>
  <si>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</si>
  <si>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</si>
  <si>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</si>
  <si>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</si>
  <si>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</si>
  <si>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</si>
  <si>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</si>
  <si>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</si>
  <si>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</si>
  <si>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</si>
  <si>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</si>
  <si>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</si>
  <si>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</si>
  <si>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</si>
  <si>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</si>
  <si>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</si>
  <si>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</si>
  <si>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</si>
  <si>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</si>
  <si>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</si>
  <si>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</si>
  <si>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</si>
  <si>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</si>
  <si>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</si>
  <si>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</si>
  <si>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</si>
  <si>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</si>
  <si>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</si>
  <si>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</si>
  <si>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</si>
  <si>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</si>
  <si>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</si>
  <si>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</si>
  <si>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</si>
  <si>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</si>
  <si>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</si>
  <si>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</si>
  <si>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</si>
  <si>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</si>
  <si>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</si>
  <si>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</si>
  <si>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</si>
  <si>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</si>
  <si>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</si>
  <si>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</si>
  <si>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</si>
  <si>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</si>
  <si>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</si>
  <si>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</si>
  <si>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</si>
  <si>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</si>
  <si>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</si>
  <si>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</si>
  <si>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</si>
  <si>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</si>
  <si>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</si>
  <si>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</si>
  <si>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</si>
  <si>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</si>
  <si>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</si>
  <si>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</si>
  <si>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</si>
  <si>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</si>
  <si>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</si>
  <si>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</si>
  <si>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</si>
  <si>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</si>
  <si>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</si>
  <si>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</si>
  <si>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</si>
  <si>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</si>
  <si>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</si>
  <si>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</si>
  <si>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</si>
  <si>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</si>
  <si>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</si>
  <si>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</si>
  <si>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</si>
  <si>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</si>
  <si>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</si>
  <si>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</si>
  <si>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</si>
  <si>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</si>
  <si>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</si>
  <si>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</si>
  <si>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</si>
  <si>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</si>
  <si>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</si>
  <si>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</si>
  <si>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</si>
  <si>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</si>
  <si>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</si>
  <si>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</si>
  <si>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</si>
  <si>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</si>
  <si>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</si>
  <si>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</si>
  <si>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</si>
  <si>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</si>
  <si>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</si>
  <si>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</si>
  <si>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</si>
  <si>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</si>
  <si>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</si>
  <si>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</si>
  <si>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</si>
  <si>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</si>
  <si>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</si>
  <si>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</si>
  <si>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</si>
  <si>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</si>
  <si>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</si>
  <si>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</si>
  <si>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</si>
  <si>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</si>
  <si>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</si>
  <si>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</si>
  <si>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</si>
  <si>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</si>
  <si>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</si>
  <si>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</si>
  <si>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</si>
  <si>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</si>
  <si>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</si>
  <si>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</si>
  <si>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</si>
  <si>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</si>
  <si>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</si>
  <si>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</si>
  <si>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</si>
  <si>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</si>
  <si>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</si>
  <si>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</si>
  <si>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</si>
  <si>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</si>
  <si>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</si>
  <si>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</si>
  <si>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</si>
  <si>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</si>
  <si>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</si>
  <si>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</si>
  <si>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</si>
  <si>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</si>
  <si>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</si>
  <si>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</si>
  <si>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</si>
  <si>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</si>
  <si>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</si>
  <si>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</si>
  <si>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</si>
  <si>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</si>
  <si>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</si>
  <si>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</si>
  <si>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</si>
  <si>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</si>
  <si>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</si>
  <si>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</si>
  <si>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</si>
  <si>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</si>
  <si>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</si>
  <si>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</si>
  <si>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</si>
  <si>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</si>
  <si>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</si>
  <si>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</si>
  <si>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</si>
  <si>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</si>
  <si>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</si>
  <si>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</si>
  <si>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</si>
  <si>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</si>
  <si>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</si>
  <si>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</si>
  <si>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</si>
  <si>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</si>
  <si>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</si>
  <si>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</si>
  <si>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</si>
  <si>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</si>
  <si>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</si>
  <si>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</si>
  <si>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</si>
  <si>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</si>
  <si>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</si>
  <si>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</si>
  <si>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</si>
  <si>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</si>
  <si>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</si>
  <si>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</si>
  <si>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</si>
  <si>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</si>
  <si>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</si>
  <si>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</si>
  <si>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</si>
  <si>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</si>
  <si>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</si>
  <si>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</si>
  <si>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</si>
  <si>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</si>
  <si>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</si>
  <si>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</si>
  <si>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</si>
  <si>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</si>
  <si>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</si>
  <si>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</si>
  <si>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</si>
  <si>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</si>
  <si>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</si>
  <si>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</si>
  <si>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</si>
  <si>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</si>
  <si>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</si>
  <si>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</si>
  <si>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</si>
  <si>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</si>
  <si>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</si>
  <si>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</si>
  <si>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</si>
  <si>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</si>
  <si>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</si>
  <si>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</si>
  <si>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</si>
  <si>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</si>
  <si>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</si>
  <si>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</si>
  <si>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</si>
  <si>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</si>
  <si>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</si>
  <si>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</si>
  <si>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</si>
  <si>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</si>
  <si>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</si>
  <si>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</si>
  <si>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</si>
  <si>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</si>
  <si>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</si>
  <si>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</si>
  <si>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</si>
  <si>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</si>
  <si>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</si>
  <si>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</si>
  <si>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</si>
  <si>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</si>
  <si>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</si>
  <si>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</si>
  <si>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</si>
  <si>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</si>
  <si>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</si>
  <si>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</si>
  <si>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</si>
  <si>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</si>
  <si>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</si>
  <si>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</si>
  <si>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</si>
  <si>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</si>
  <si>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</si>
  <si>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</si>
  <si>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</si>
  <si>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</si>
  <si>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</si>
  <si>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</si>
  <si>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</si>
  <si>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</si>
  <si>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</si>
  <si>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</si>
  <si>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</si>
  <si>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</si>
  <si>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</si>
  <si>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</si>
  <si>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</si>
  <si>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</si>
  <si>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</si>
  <si>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</si>
  <si>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</si>
  <si>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</si>
  <si>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</si>
  <si>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</si>
  <si>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</si>
  <si>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</si>
  <si>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</si>
  <si>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</si>
  <si>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</si>
  <si>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</si>
  <si>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</si>
  <si>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</si>
  <si>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</si>
  <si>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</si>
  <si>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</si>
  <si>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</si>
  <si>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</si>
  <si>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</si>
  <si>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</si>
  <si>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</si>
  <si>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</si>
  <si>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</si>
  <si>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</si>
  <si>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</si>
  <si>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</si>
  <si>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</si>
  <si>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</si>
  <si>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</si>
  <si>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</si>
  <si>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</si>
  <si>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</si>
  <si>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</si>
  <si>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</si>
  <si>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</si>
  <si>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</si>
  <si>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</si>
  <si>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</si>
  <si>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</si>
  <si>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</si>
  <si>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</si>
  <si>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</si>
  <si>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</si>
  <si>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</si>
  <si>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</si>
  <si>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</si>
  <si>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</si>
  <si>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</si>
  <si>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</si>
  <si>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</si>
  <si>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</si>
  <si>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</si>
  <si>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</si>
  <si>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</si>
  <si>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</si>
  <si>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</si>
  <si>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</si>
  <si>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</si>
  <si>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</si>
  <si>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</si>
  <si>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</si>
  <si>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</si>
  <si>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</si>
  <si>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</si>
  <si>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</si>
  <si>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</si>
  <si>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</si>
  <si>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</si>
  <si>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</si>
  <si>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</si>
  <si>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</si>
  <si>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</si>
  <si>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</si>
  <si>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</si>
  <si>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</si>
  <si>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</si>
  <si>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</si>
  <si>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</si>
  <si>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</si>
  <si>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</si>
  <si>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</si>
  <si>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</si>
  <si>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</si>
  <si>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</si>
  <si>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</si>
  <si>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</si>
  <si>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</si>
  <si>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</si>
  <si>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</si>
  <si>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</si>
  <si>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</si>
  <si>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</si>
  <si>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</si>
  <si>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</si>
  <si>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</si>
  <si>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</si>
  <si>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</si>
  <si>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</si>
  <si>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</si>
  <si>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</si>
  <si>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</si>
  <si>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</si>
  <si>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</si>
  <si>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</si>
  <si>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</si>
  <si>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</si>
  <si>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</si>
  <si>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</si>
  <si>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</si>
  <si>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</si>
  <si>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</si>
  <si>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</si>
  <si>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</si>
  <si>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</si>
  <si>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</si>
  <si>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</si>
  <si>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</si>
  <si>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</si>
  <si>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</si>
  <si>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</si>
  <si>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</si>
  <si>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</si>
  <si>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</si>
  <si>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</si>
  <si>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</si>
  <si>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</si>
  <si>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</si>
  <si>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</si>
  <si>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</si>
  <si>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</si>
  <si>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</si>
  <si>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</si>
  <si>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</si>
  <si>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</si>
  <si>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</si>
  <si>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</si>
  <si>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</si>
  <si>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</si>
  <si>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</si>
  <si>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</si>
  <si>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</si>
  <si>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</si>
  <si>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</si>
  <si>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</si>
  <si>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</si>
  <si>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</si>
  <si>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</si>
  <si>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</si>
  <si>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</si>
  <si>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</si>
  <si>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</si>
  <si>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</si>
  <si>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</si>
  <si>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</si>
  <si>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</si>
  <si>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</si>
  <si>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</si>
  <si>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</si>
  <si>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</si>
  <si>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</si>
  <si>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</si>
  <si>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</si>
  <si>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</si>
  <si>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</si>
  <si>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</si>
  <si>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</si>
  <si>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</si>
  <si>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</si>
  <si>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</si>
  <si>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</si>
  <si>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</si>
  <si>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</si>
  <si>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</si>
  <si>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</si>
  <si>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</si>
  <si>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</si>
  <si>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</si>
  <si>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</si>
  <si>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</si>
  <si>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</si>
  <si>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</si>
  <si>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</si>
  <si>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</si>
  <si>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</si>
  <si>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</si>
  <si>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</si>
  <si>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</si>
  <si>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</si>
  <si>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</si>
  <si>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</si>
  <si>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</si>
  <si>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</si>
  <si>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</si>
  <si>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</si>
  <si>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</si>
  <si>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</si>
  <si>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</si>
  <si>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</si>
  <si>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</si>
  <si>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</si>
  <si>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</si>
  <si>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</si>
  <si>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</si>
  <si>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</si>
  <si>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</si>
  <si>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</si>
  <si>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</si>
  <si>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</si>
  <si>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</si>
  <si>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</si>
  <si>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</si>
  <si>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</si>
  <si>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</si>
  <si>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</si>
  <si>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</si>
  <si>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</si>
  <si>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</si>
  <si>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</si>
  <si>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</si>
  <si>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</si>
  <si>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</si>
  <si>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</si>
  <si>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</si>
  <si>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</si>
  <si>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</si>
  <si>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</si>
  <si>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</si>
  <si>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</si>
  <si>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</si>
  <si>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</si>
  <si>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</si>
  <si>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</si>
  <si>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</si>
  <si>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</si>
  <si>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</si>
  <si>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</si>
  <si>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</si>
  <si>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</si>
  <si>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</si>
  <si>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</si>
  <si>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</si>
  <si>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</si>
  <si>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</si>
  <si>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</si>
  <si>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</si>
  <si>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</si>
  <si>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</si>
  <si>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</si>
  <si>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</si>
  <si>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</si>
  <si>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</si>
  <si>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</si>
  <si>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</si>
  <si>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</si>
  <si>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</si>
  <si>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</si>
  <si>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</si>
  <si>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</si>
  <si>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</si>
  <si>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</si>
  <si>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</si>
  <si>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</si>
  <si>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</si>
  <si>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</si>
  <si>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</si>
  <si>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</si>
  <si>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</si>
  <si>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</si>
  <si>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</si>
  <si>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</si>
  <si>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</si>
  <si>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</si>
  <si>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</si>
  <si>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</si>
  <si>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</si>
  <si>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</si>
  <si>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</si>
  <si>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</si>
  <si>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</si>
  <si>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</si>
  <si>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</si>
  <si>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</si>
  <si>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</si>
  <si>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</si>
  <si>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</si>
  <si>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</si>
  <si>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</si>
  <si>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</si>
  <si>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</si>
  <si>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</si>
  <si>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</si>
  <si>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</si>
  <si>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</si>
  <si>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</si>
  <si>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</si>
  <si>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</si>
  <si>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</si>
  <si>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</si>
  <si>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</si>
  <si>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</si>
  <si>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</si>
  <si>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</si>
  <si>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</si>
  <si>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</si>
  <si>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</si>
  <si>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</si>
  <si>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</si>
  <si>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</si>
  <si>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</si>
  <si>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</si>
  <si>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</si>
  <si>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</si>
  <si>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</si>
  <si>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</si>
  <si>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</si>
  <si>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</si>
  <si>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</si>
  <si>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</si>
  <si>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</si>
  <si>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</si>
  <si>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</si>
  <si>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</si>
  <si>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</si>
  <si>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</si>
  <si>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</si>
  <si>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</si>
  <si>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</si>
  <si>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</si>
  <si>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</si>
  <si>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</si>
  <si>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</si>
  <si>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</si>
  <si>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</si>
  <si>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</si>
  <si>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</si>
  <si>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</si>
  <si>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</si>
  <si>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</si>
  <si>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</si>
  <si>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</si>
  <si>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</si>
  <si>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</si>
  <si>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</si>
  <si>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</si>
  <si>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</si>
  <si>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</si>
  <si>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</si>
  <si>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</si>
  <si>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</si>
  <si>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</si>
  <si>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</si>
  <si>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</si>
  <si>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</si>
  <si>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</si>
  <si>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</si>
  <si>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</si>
  <si>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</si>
  <si>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</si>
  <si>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</si>
  <si>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</si>
  <si>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</si>
  <si>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</si>
  <si>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</si>
  <si>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</si>
  <si>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</si>
  <si>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</si>
  <si>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</si>
  <si>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</si>
  <si>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</si>
  <si>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</si>
  <si>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</si>
  <si>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</si>
  <si>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</si>
  <si>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</si>
  <si>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</si>
  <si>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</si>
  <si>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</si>
  <si>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</si>
  <si>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</si>
  <si>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</si>
  <si>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</si>
  <si>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</si>
  <si>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</si>
  <si>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</si>
  <si>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</si>
  <si>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</si>
  <si>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</si>
  <si>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</si>
  <si>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</si>
  <si>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</si>
  <si>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</si>
  <si>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</si>
  <si>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</si>
  <si>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</si>
  <si>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</si>
  <si>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</si>
  <si>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</si>
  <si>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</si>
  <si>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</si>
  <si>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</si>
  <si>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</si>
  <si>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</si>
  <si>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</si>
  <si>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</si>
  <si>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</si>
  <si>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</si>
  <si>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</si>
  <si>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</si>
  <si>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</si>
  <si>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</si>
  <si>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</si>
  <si>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</si>
  <si>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</si>
  <si>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</si>
  <si>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</si>
  <si>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</si>
  <si>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</si>
  <si>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</si>
  <si>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</si>
  <si>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</si>
  <si>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</si>
  <si>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</si>
  <si>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</si>
  <si>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</si>
  <si>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</si>
  <si>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</si>
  <si>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</si>
  <si>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</si>
  <si>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</si>
  <si>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</si>
  <si>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</si>
  <si>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</si>
  <si>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</si>
  <si>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</si>
  <si>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</si>
  <si>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</si>
  <si>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</si>
  <si>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</si>
  <si>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</si>
  <si>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</si>
  <si>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</si>
  <si>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</si>
  <si>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</si>
  <si>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</si>
  <si>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</si>
  <si>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</si>
  <si>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</si>
  <si>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</si>
  <si>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</si>
  <si>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</si>
  <si>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</si>
  <si>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</si>
  <si>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</si>
  <si>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</si>
  <si>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</si>
  <si>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</si>
  <si>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</si>
  <si>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</si>
  <si>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</si>
  <si>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</si>
  <si>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</si>
  <si>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</si>
  <si>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</si>
  <si>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</si>
  <si>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</si>
  <si>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</si>
  <si>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</si>
  <si>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</si>
  <si>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</si>
  <si>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</si>
  <si>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</si>
  <si>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</si>
  <si>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</si>
  <si>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</si>
  <si>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</si>
  <si>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</si>
  <si>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</si>
  <si>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</si>
  <si>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</si>
  <si>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</si>
  <si>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</si>
  <si>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</si>
  <si>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</si>
  <si>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</si>
  <si>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</si>
  <si>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</si>
  <si>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</si>
  <si>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</si>
  <si>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</si>
  <si>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</si>
  <si>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</si>
  <si>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</si>
  <si>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</si>
  <si>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</si>
  <si>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</si>
  <si>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</si>
  <si>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</si>
  <si>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</si>
  <si>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</si>
  <si>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</si>
  <si>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</si>
  <si>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</si>
  <si>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</si>
  <si>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</si>
  <si>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</si>
  <si>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</si>
  <si>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</si>
  <si>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</si>
  <si>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</si>
  <si>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</si>
  <si>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</si>
  <si>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</si>
  <si>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</si>
  <si>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</si>
  <si>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</si>
  <si>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</si>
  <si>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</si>
  <si>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</si>
  <si>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</si>
  <si>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</si>
  <si>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</si>
  <si>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</si>
  <si>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</si>
  <si>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</si>
  <si>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</si>
  <si>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</si>
  <si>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</si>
  <si>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</si>
  <si>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</si>
  <si>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</si>
  <si>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</si>
  <si>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</si>
  <si>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</si>
  <si>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</si>
  <si>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</si>
  <si>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</si>
  <si>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</si>
  <si>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</si>
  <si>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</si>
  <si>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</si>
  <si>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</si>
  <si>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</si>
  <si>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</si>
  <si>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</si>
  <si>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</si>
  <si>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</si>
  <si>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</si>
  <si>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</si>
  <si>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</si>
  <si>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</si>
  <si>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</si>
  <si>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</si>
  <si>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</si>
  <si>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</si>
  <si>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</si>
  <si>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</si>
  <si>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</si>
  <si>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</si>
  <si>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</si>
  <si>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</si>
  <si>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</si>
  <si>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</si>
  <si>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</si>
  <si>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</si>
  <si>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</si>
  <si>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</si>
  <si>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</si>
  <si>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</si>
  <si>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</si>
  <si>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</si>
  <si>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</si>
  <si>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</si>
  <si>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</si>
  <si>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</si>
  <si>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</si>
  <si>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</si>
  <si>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</si>
  <si>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</si>
  <si>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</si>
  <si>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</si>
  <si>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</si>
  <si>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</si>
  <si>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</si>
  <si>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</si>
  <si>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</si>
  <si>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</si>
  <si>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</si>
  <si>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</si>
  <si>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</si>
  <si>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</si>
  <si>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</si>
  <si>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</si>
  <si>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</si>
  <si>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</si>
  <si>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</si>
  <si>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</si>
  <si>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</si>
  <si>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</si>
  <si>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</si>
  <si>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</si>
  <si>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</si>
  <si>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</si>
  <si>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</si>
  <si>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</si>
  <si>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</si>
  <si>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</si>
  <si>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</si>
  <si>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</si>
  <si>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</si>
  <si>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</si>
  <si>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</si>
  <si>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</si>
  <si>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</si>
  <si>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</si>
  <si>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</si>
  <si>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</si>
  <si>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</si>
  <si>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</si>
  <si>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</si>
  <si>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</si>
  <si>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</si>
  <si>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</si>
  <si>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</si>
  <si>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</si>
  <si>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</si>
  <si>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</si>
  <si>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</si>
  <si>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</si>
  <si>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</si>
  <si>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</si>
  <si>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</si>
  <si>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</si>
  <si>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</si>
  <si>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</si>
  <si>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</si>
  <si>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</si>
  <si>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</si>
  <si>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</si>
  <si>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</si>
  <si>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</si>
  <si>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</si>
  <si>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</si>
  <si>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</si>
  <si>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</si>
  <si>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</si>
  <si>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</si>
  <si>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</si>
  <si>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</si>
  <si>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</si>
  <si>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</si>
  <si>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</si>
  <si>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</si>
  <si>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</si>
  <si>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</si>
  <si>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</si>
  <si>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</si>
  <si>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</si>
  <si>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</si>
  <si>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</si>
  <si>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</si>
  <si>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</si>
  <si>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</si>
  <si>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</si>
  <si>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</si>
  <si>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</si>
  <si>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</si>
  <si>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</si>
  <si>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</si>
  <si>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</si>
  <si>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</si>
  <si>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</si>
  <si>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</si>
  <si>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</si>
  <si>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</si>
  <si>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</si>
  <si>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</si>
  <si>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</si>
  <si>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</si>
  <si>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</si>
  <si>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</si>
  <si>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</si>
  <si>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</si>
  <si>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</si>
  <si>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</si>
  <si>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</si>
  <si>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</si>
  <si>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</si>
  <si>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</si>
  <si>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</si>
  <si>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</si>
  <si>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</si>
  <si>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</si>
  <si>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</si>
  <si>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</si>
  <si>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</si>
  <si>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</si>
  <si>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</si>
  <si>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</si>
  <si>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</si>
  <si>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</si>
  <si>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</si>
  <si>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</si>
  <si>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</si>
  <si>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</si>
  <si>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</si>
  <si>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</si>
  <si>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</si>
  <si>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</si>
  <si>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</si>
  <si>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</si>
  <si>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</si>
  <si>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</si>
  <si>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</si>
  <si>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</si>
  <si>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</si>
  <si>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</si>
  <si>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</si>
  <si>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</si>
  <si>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</si>
  <si>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</si>
  <si>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</si>
  <si>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</si>
  <si>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</si>
  <si>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</si>
  <si>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</si>
  <si>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</si>
  <si>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</si>
  <si>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</si>
  <si>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</si>
  <si>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</si>
  <si>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</si>
  <si>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</si>
  <si>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</si>
  <si>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</si>
  <si>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</si>
  <si>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</si>
  <si>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</si>
  <si>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</si>
  <si>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</si>
  <si>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</si>
  <si>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</si>
  <si>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</si>
  <si>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</si>
  <si>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</si>
  <si>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</si>
  <si>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</si>
  <si>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</si>
  <si>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</si>
  <si>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</si>
  <si>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</si>
  <si>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</si>
  <si>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</si>
  <si>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</si>
  <si>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</si>
  <si>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</si>
  <si>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</si>
  <si>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</si>
  <si>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</si>
  <si>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</si>
  <si>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</si>
  <si>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</si>
  <si>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</si>
  <si>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</si>
  <si>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</si>
  <si>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</si>
  <si>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</si>
  <si>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</si>
  <si>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</si>
  <si>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</si>
  <si>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</si>
  <si>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</si>
  <si>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</si>
  <si>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</si>
  <si>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</si>
  <si>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</si>
  <si>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</si>
  <si>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</si>
  <si>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</si>
  <si>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</si>
  <si>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</si>
  <si>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</si>
  <si>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</si>
  <si>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</si>
  <si>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</si>
  <si>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</si>
  <si>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</si>
  <si>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</si>
  <si>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</si>
  <si>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</si>
  <si>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</si>
  <si>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</si>
  <si>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</si>
  <si>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</si>
  <si>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</si>
  <si>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</si>
  <si>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</si>
  <si>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</si>
  <si>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</si>
  <si>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</si>
  <si>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</si>
  <si>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</si>
  <si>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</si>
  <si>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</si>
  <si>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</si>
  <si>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</si>
  <si>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</si>
  <si>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</si>
  <si>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</si>
  <si>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</si>
  <si>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</si>
  <si>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</si>
  <si>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</si>
  <si>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</si>
  <si>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</si>
  <si>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</si>
  <si>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</si>
  <si>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</si>
  <si>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</si>
  <si>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</si>
  <si>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</si>
  <si>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</si>
  <si>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</si>
  <si>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</si>
  <si>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</si>
  <si>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</si>
  <si>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</si>
  <si>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</si>
  <si>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</si>
  <si>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</si>
  <si>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</si>
  <si>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</si>
  <si>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</si>
  <si>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</si>
  <si>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</si>
  <si>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</si>
  <si>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</si>
  <si>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</si>
  <si>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</si>
  <si>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</si>
  <si>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</si>
  <si>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</si>
  <si>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</si>
  <si>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</si>
  <si>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</si>
  <si>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</si>
  <si>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</si>
  <si>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</si>
  <si>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</si>
  <si>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</si>
  <si>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</si>
  <si>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</si>
  <si>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</si>
  <si>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</si>
  <si>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</si>
  <si>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</si>
  <si>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</si>
  <si>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</si>
  <si>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</si>
  <si>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</si>
  <si>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</si>
  <si>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</si>
  <si>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</si>
  <si>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</si>
  <si>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</si>
  <si>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</si>
  <si>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</si>
  <si>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</si>
  <si>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</si>
  <si>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</si>
  <si>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</si>
  <si>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</si>
  <si>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</si>
  <si>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</si>
  <si>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</si>
  <si>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</si>
  <si>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</si>
  <si>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</si>
  <si>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</si>
  <si>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</si>
  <si>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</si>
  <si>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</si>
  <si>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</si>
  <si>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</si>
  <si>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</si>
  <si>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</si>
  <si>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</si>
  <si>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</si>
  <si>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</si>
  <si>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</si>
  <si>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</si>
  <si>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</si>
  <si>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</si>
  <si>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</si>
  <si>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</si>
  <si>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</si>
  <si>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</si>
  <si>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</si>
  <si>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</si>
  <si>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</si>
  <si>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</si>
  <si>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</si>
  <si>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</si>
  <si>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</si>
  <si>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</si>
  <si>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</si>
  <si>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</si>
  <si>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</si>
  <si>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</si>
  <si>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</si>
  <si>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</si>
  <si>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</si>
  <si>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</si>
  <si>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</si>
  <si>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</si>
  <si>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</si>
  <si>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</si>
  <si>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</si>
  <si>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</si>
  <si>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</si>
  <si>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</si>
  <si>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</si>
  <si>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</si>
  <si>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</si>
  <si>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</si>
  <si>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</si>
  <si>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</si>
  <si>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</si>
  <si>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</si>
  <si>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</si>
  <si>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</si>
  <si>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</si>
  <si>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</si>
  <si>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</si>
  <si>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</si>
  <si>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</si>
  <si>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</si>
  <si>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</si>
  <si>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</si>
  <si>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</si>
  <si>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</si>
  <si>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</si>
  <si>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</si>
  <si>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</si>
  <si>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</si>
  <si>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</si>
  <si>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</si>
  <si>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</si>
  <si>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</si>
  <si>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</si>
  <si>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</si>
  <si>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</si>
  <si>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</si>
  <si>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</si>
  <si>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</si>
  <si>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</si>
  <si>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</si>
  <si>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</si>
  <si>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</si>
  <si>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</si>
  <si>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</si>
  <si>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</si>
  <si>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</si>
  <si>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</si>
  <si>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</si>
  <si>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</si>
  <si>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</si>
  <si>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</si>
  <si>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</si>
  <si>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</si>
  <si>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</si>
  <si>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</si>
  <si>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</si>
  <si>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</si>
  <si>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</si>
  <si>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</si>
  <si>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</si>
  <si>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</si>
  <si>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</si>
  <si>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</si>
  <si>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</si>
  <si>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</si>
  <si>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</si>
  <si>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</si>
  <si>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</si>
  <si>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</si>
  <si>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</si>
  <si>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</si>
  <si>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</si>
  <si>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</si>
  <si>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</si>
  <si>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</si>
  <si>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</si>
  <si>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</si>
  <si>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</si>
  <si>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</si>
  <si>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</si>
  <si>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</si>
  <si>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</si>
  <si>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</si>
  <si>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</si>
  <si>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</si>
  <si>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</si>
  <si>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</si>
  <si>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</si>
  <si>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</si>
  <si>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</si>
  <si>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</si>
  <si>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</si>
  <si>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</si>
  <si>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</si>
  <si>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</si>
  <si>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</si>
  <si>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</si>
  <si>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</si>
  <si>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</si>
  <si>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</si>
  <si>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</si>
  <si>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</si>
  <si>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</si>
  <si>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</si>
  <si>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</si>
  <si>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</si>
  <si>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</si>
  <si>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</si>
  <si>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</si>
  <si>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</si>
  <si>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</si>
  <si>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</si>
  <si>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</si>
  <si>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</si>
  <si>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</si>
  <si>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</si>
  <si>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</si>
  <si>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</si>
  <si>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</si>
  <si>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</si>
  <si>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</si>
  <si>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</si>
  <si>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</si>
  <si>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</si>
  <si>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</si>
  <si>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</si>
  <si>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</si>
  <si>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</si>
  <si>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</si>
  <si>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</si>
  <si>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</si>
  <si>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</si>
  <si>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</si>
  <si>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</si>
  <si>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</si>
  <si>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</si>
  <si>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</si>
  <si>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</si>
  <si>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</si>
  <si>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</si>
  <si>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</si>
  <si>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</si>
  <si>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</si>
  <si>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</si>
  <si>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</si>
  <si>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</si>
  <si>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</si>
  <si>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</si>
  <si>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</si>
  <si>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</si>
  <si>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</si>
  <si>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</si>
  <si>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</si>
  <si>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</si>
  <si>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</si>
  <si>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</si>
  <si>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</si>
  <si>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</si>
  <si>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</si>
  <si>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</si>
  <si>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</si>
  <si>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</si>
  <si>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</si>
  <si>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</si>
  <si>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</si>
  <si>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</si>
  <si>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</si>
  <si>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</si>
  <si>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</si>
  <si>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</si>
  <si>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</si>
  <si>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</si>
  <si>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</si>
  <si>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</si>
  <si>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</si>
  <si>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</si>
  <si>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</si>
  <si>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</si>
  <si>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</si>
  <si>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</si>
  <si>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</si>
  <si>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</si>
  <si>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</si>
  <si>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</si>
  <si>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</si>
  <si>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</si>
  <si>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</si>
  <si>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</si>
  <si>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</si>
  <si>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</si>
  <si>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</si>
  <si>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</si>
  <si>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</si>
  <si>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</si>
  <si>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</si>
  <si>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</si>
  <si>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</si>
  <si>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</si>
  <si>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</si>
  <si>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</si>
  <si>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</si>
  <si>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</si>
  <si>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</si>
  <si>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</si>
  <si>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</si>
  <si>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</si>
  <si>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</si>
  <si>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</si>
  <si>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</si>
  <si>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</si>
  <si>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</si>
  <si>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</si>
  <si>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</si>
  <si>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</si>
  <si>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</si>
  <si>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</si>
  <si>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</si>
  <si>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</si>
  <si>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</si>
  <si>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</si>
  <si>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</si>
  <si>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</si>
  <si>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</si>
  <si>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</si>
  <si>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</si>
  <si>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</si>
  <si>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</si>
  <si>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</si>
  <si>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</si>
  <si>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</si>
  <si>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</si>
  <si>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</si>
  <si>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</si>
  <si>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</si>
  <si>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</si>
  <si>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</si>
  <si>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</si>
  <si>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</si>
  <si>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</si>
  <si>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</si>
  <si>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</si>
  <si>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</si>
  <si>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</si>
  <si>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</si>
  <si>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</si>
  <si>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</si>
  <si>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</si>
  <si>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</si>
  <si>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</si>
  <si>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</si>
  <si>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</si>
  <si>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</si>
  <si>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</si>
  <si>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</si>
  <si>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</si>
  <si>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</si>
  <si>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</si>
  <si>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</si>
  <si>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</si>
  <si>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</si>
  <si>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</si>
  <si>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</si>
  <si>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</si>
  <si>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</si>
  <si>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</si>
  <si>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</si>
  <si>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</si>
  <si>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</si>
  <si>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</si>
  <si>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</si>
  <si>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</si>
  <si>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</si>
  <si>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</si>
  <si>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</si>
  <si>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</si>
  <si>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</si>
  <si>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</si>
  <si>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</si>
  <si>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</si>
  <si>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</si>
  <si>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</si>
  <si>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</si>
  <si>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</si>
  <si>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</si>
  <si>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</si>
  <si>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</si>
  <si>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</si>
  <si>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</si>
  <si>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</si>
  <si>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</si>
  <si>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</si>
  <si>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</si>
  <si>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</si>
  <si>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</si>
  <si>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</si>
  <si>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</si>
  <si>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</si>
  <si>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</si>
  <si>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</si>
  <si>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</si>
  <si>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</si>
  <si>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</si>
  <si>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</si>
  <si>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</si>
  <si>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</si>
  <si>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</si>
  <si>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</si>
  <si>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</si>
  <si>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</si>
  <si>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</si>
  <si>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</si>
  <si>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</si>
  <si>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</si>
  <si>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</si>
  <si>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</si>
  <si>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</si>
  <si>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</si>
  <si>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</si>
  <si>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</si>
  <si>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</si>
  <si>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</si>
  <si>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</si>
  <si>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</si>
  <si>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</si>
  <si>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</si>
  <si>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</si>
  <si>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</si>
  <si>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</si>
  <si>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</si>
  <si>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</si>
  <si>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</si>
  <si>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</si>
  <si>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</si>
  <si>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</si>
  <si>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</si>
  <si>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</si>
  <si>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</si>
  <si>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</si>
  <si>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</si>
  <si>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</si>
  <si>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</si>
  <si>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</si>
  <si>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</si>
  <si>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</si>
  <si>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</si>
  <si>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</si>
  <si>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</si>
  <si>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</si>
  <si>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</si>
  <si>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</si>
  <si>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</si>
  <si>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</si>
  <si>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</si>
  <si>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</si>
  <si>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</si>
  <si>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</si>
  <si>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</si>
  <si>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</si>
  <si>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</si>
  <si>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</si>
  <si>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</si>
  <si>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</si>
  <si>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</si>
  <si>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</si>
  <si>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</si>
  <si>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</si>
  <si>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</si>
  <si>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</si>
  <si>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</si>
  <si>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</si>
  <si>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</si>
  <si>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</si>
  <si>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</si>
  <si>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</si>
  <si>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</si>
  <si>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</si>
  <si>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</si>
  <si>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</si>
  <si>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</si>
  <si>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</si>
  <si>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</si>
  <si>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</si>
  <si>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</si>
  <si>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</si>
  <si>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</si>
  <si>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</si>
  <si>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</si>
  <si>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</si>
  <si>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</si>
  <si>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</si>
  <si>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</si>
  <si>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</si>
  <si>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</si>
  <si>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</si>
  <si>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</si>
  <si>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</si>
  <si>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</si>
  <si>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</si>
  <si>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</si>
  <si>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</si>
  <si>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</si>
  <si>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</si>
  <si>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</si>
  <si>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</si>
  <si>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</si>
  <si>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</si>
  <si>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</si>
  <si>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</si>
  <si>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</si>
  <si>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</si>
  <si>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</si>
  <si>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</si>
  <si>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</si>
  <si>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</si>
  <si>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</si>
  <si>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</si>
  <si>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</si>
  <si>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</si>
  <si>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</si>
  <si>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</si>
  <si>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</si>
  <si>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</si>
  <si>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</si>
  <si>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</si>
  <si>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</si>
  <si>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</si>
  <si>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</si>
  <si>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</si>
  <si>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</si>
  <si>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</si>
  <si>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</si>
  <si>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</si>
  <si>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</si>
  <si>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</si>
  <si>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</si>
  <si>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</si>
  <si>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</si>
  <si>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</si>
  <si>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</si>
  <si>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</si>
  <si>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</si>
  <si>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</si>
  <si>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</si>
  <si>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</si>
  <si>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</si>
  <si>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</si>
  <si>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</si>
  <si>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</si>
  <si>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</si>
  <si>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</si>
  <si>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</si>
  <si>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</si>
  <si>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</si>
  <si>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</si>
  <si>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</si>
  <si>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</si>
  <si>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</si>
  <si>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</si>
  <si>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</si>
  <si>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</si>
  <si>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</si>
  <si>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</si>
  <si>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</si>
  <si>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</si>
  <si>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</si>
  <si>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</si>
  <si>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</si>
  <si>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</si>
  <si>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</si>
  <si>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</si>
  <si>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</si>
  <si>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</si>
  <si>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</si>
  <si>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</si>
  <si>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</si>
  <si>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</si>
  <si>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</si>
  <si>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</si>
  <si>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</si>
  <si>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</si>
  <si>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</si>
  <si>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</si>
  <si>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</si>
  <si>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</si>
  <si>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</si>
  <si>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</si>
  <si>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</si>
  <si>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</si>
  <si>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</si>
  <si>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</si>
  <si>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</si>
  <si>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</si>
  <si>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</si>
  <si>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</si>
  <si>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</si>
  <si>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</si>
  <si>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</si>
  <si>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</si>
  <si>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</si>
  <si>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</si>
  <si>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</si>
  <si>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</si>
  <si>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</si>
  <si>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</si>
  <si>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</si>
  <si>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</si>
  <si>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</si>
  <si>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</si>
  <si>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</si>
  <si>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</si>
  <si>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</si>
  <si>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</si>
  <si>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</si>
  <si>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</si>
  <si>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</si>
  <si>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</si>
  <si>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</si>
  <si>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</si>
  <si>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</si>
  <si>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</si>
  <si>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</si>
  <si>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</si>
  <si>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</si>
  <si>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</si>
  <si>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</si>
  <si>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</si>
  <si>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</si>
  <si>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</si>
  <si>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</si>
  <si>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</si>
  <si>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</si>
  <si>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</si>
  <si>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</si>
  <si>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</si>
  <si>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</si>
  <si>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</si>
  <si>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</si>
  <si>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</si>
  <si>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</si>
  <si>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</si>
  <si>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</si>
  <si>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</si>
  <si>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</si>
  <si>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</si>
  <si>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</si>
  <si>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</si>
  <si>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</si>
  <si>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</si>
  <si>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</si>
  <si>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</si>
  <si>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</si>
  <si>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</si>
  <si>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</si>
  <si>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</si>
  <si>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</si>
  <si>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</si>
  <si>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</si>
  <si>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</si>
  <si>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</si>
  <si>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</si>
  <si>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</si>
  <si>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</si>
  <si>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</si>
  <si>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</si>
  <si>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</si>
  <si>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</si>
  <si>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</si>
  <si>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</si>
  <si>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</si>
  <si>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</si>
  <si>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</si>
  <si>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</si>
  <si>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</si>
  <si>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</si>
  <si>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</si>
  <si>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</si>
  <si>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</si>
  <si>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</si>
  <si>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</si>
  <si>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</si>
  <si>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</si>
  <si>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</si>
  <si>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</si>
  <si>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</si>
  <si>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</si>
  <si>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</si>
  <si>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</si>
  <si>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</si>
  <si>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</si>
  <si>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</si>
  <si>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</si>
  <si>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</si>
  <si>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</si>
  <si>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</si>
  <si>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</si>
  <si>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</si>
  <si>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</si>
  <si>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</si>
  <si>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</si>
  <si>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</si>
  <si>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</si>
  <si>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</si>
  <si>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</si>
  <si>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</si>
  <si>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</si>
  <si>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</si>
  <si>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</si>
  <si>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</si>
  <si>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</si>
  <si>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</si>
  <si>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</si>
  <si>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</si>
  <si>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</si>
  <si>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</si>
  <si>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</si>
  <si>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</si>
  <si>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</si>
  <si>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</si>
  <si>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</si>
  <si>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</si>
  <si>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</si>
  <si>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</si>
  <si>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</si>
  <si>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</si>
  <si>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</si>
  <si>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</si>
  <si>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</si>
  <si>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</si>
  <si>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</si>
  <si>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</si>
  <si>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</si>
  <si>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</si>
  <si>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</si>
  <si>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</si>
  <si>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</si>
  <si>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</si>
  <si>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</si>
  <si>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</si>
  <si>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</si>
  <si>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</si>
  <si>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</si>
  <si>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</si>
  <si>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</si>
  <si>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</si>
  <si>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</si>
  <si>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</si>
  <si>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</si>
  <si>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</si>
  <si>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</si>
  <si>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</si>
  <si>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</si>
  <si>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</si>
  <si>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</si>
  <si>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</si>
  <si>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</si>
  <si>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</si>
  <si>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</si>
  <si>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</si>
  <si>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</si>
  <si>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</si>
  <si>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</si>
  <si>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</si>
  <si>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</si>
  <si>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</si>
  <si>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</si>
  <si>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</si>
  <si>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</si>
  <si>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</si>
  <si>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</si>
  <si>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</si>
  <si>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</si>
  <si>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</si>
  <si>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</si>
  <si>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</si>
  <si>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</si>
  <si>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</si>
  <si>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</si>
  <si>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</si>
  <si>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</si>
  <si>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</si>
  <si>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</si>
  <si>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</si>
  <si>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</si>
  <si>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</si>
  <si>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</si>
  <si>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</si>
  <si>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</si>
  <si>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</si>
  <si>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</si>
  <si>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</si>
  <si>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</si>
  <si>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</si>
  <si>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</si>
  <si>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</si>
  <si>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</si>
  <si>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</si>
  <si>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</si>
  <si>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</si>
  <si>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</si>
  <si>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</si>
  <si>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</si>
  <si>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</si>
  <si>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</si>
  <si>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</si>
  <si>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</si>
  <si>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</si>
  <si>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</si>
  <si>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</si>
  <si>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</si>
  <si>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</si>
  <si>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</si>
  <si>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</si>
  <si>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</si>
  <si>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</si>
  <si>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</si>
  <si>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</si>
  <si>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</si>
  <si>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</si>
  <si>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</si>
  <si>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</si>
  <si>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</si>
  <si>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</si>
  <si>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</si>
  <si>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</si>
  <si>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</si>
  <si>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</si>
  <si>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</si>
  <si>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</si>
  <si>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</si>
  <si>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</si>
  <si>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</si>
  <si>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</si>
  <si>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</si>
  <si>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</si>
  <si>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</si>
  <si>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</si>
  <si>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</si>
  <si>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</si>
  <si>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</si>
  <si>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</si>
  <si>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</si>
  <si>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</si>
  <si>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</si>
  <si>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</si>
  <si>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</si>
  <si>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</si>
  <si>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</si>
  <si>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</si>
  <si>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</si>
  <si>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</si>
  <si>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</si>
  <si>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</si>
  <si>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</si>
  <si>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</si>
  <si>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</si>
  <si>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</si>
  <si>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</si>
  <si>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</si>
  <si>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</si>
  <si>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</si>
  <si>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</si>
  <si>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</si>
  <si>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</si>
  <si>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</si>
  <si>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</si>
  <si>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</si>
  <si>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</si>
  <si>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</si>
  <si>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</si>
  <si>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</si>
  <si>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</si>
  <si>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</si>
  <si>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</si>
  <si>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</si>
  <si>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</si>
  <si>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</si>
  <si>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</si>
  <si>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</si>
  <si>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</si>
  <si>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</si>
  <si>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</si>
  <si>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</si>
  <si>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</si>
  <si>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</si>
  <si>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</si>
  <si>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</si>
  <si>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</si>
  <si>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</si>
  <si>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</si>
  <si>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</si>
  <si>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</si>
  <si>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</si>
  <si>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</si>
  <si>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</si>
  <si>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</si>
  <si>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</si>
  <si>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</si>
  <si>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</si>
  <si>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</si>
  <si>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</si>
  <si>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</si>
  <si>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</si>
  <si>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</si>
  <si>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</si>
  <si>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</si>
  <si>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</si>
  <si>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</si>
  <si>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</si>
  <si>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</si>
  <si>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</si>
  <si>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</si>
  <si>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</si>
  <si>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</si>
  <si>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</si>
  <si>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</si>
  <si>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</si>
  <si>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</si>
  <si>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</si>
  <si>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</si>
  <si>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</si>
  <si>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</si>
  <si>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</si>
  <si>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</si>
  <si>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</si>
  <si>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</si>
  <si>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</si>
  <si>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</si>
  <si>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</si>
  <si>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</si>
  <si>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</si>
  <si>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</si>
  <si>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</si>
  <si>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</si>
  <si>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</si>
  <si>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</si>
  <si>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</si>
  <si>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</si>
  <si>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</si>
  <si>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</si>
  <si>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</si>
  <si>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</si>
  <si>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</si>
  <si>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</si>
  <si>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</si>
  <si>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</si>
  <si>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</si>
  <si>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</si>
  <si>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</si>
  <si>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</si>
  <si>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</si>
  <si>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</si>
  <si>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</si>
  <si>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</si>
  <si>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</si>
  <si>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</si>
  <si>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</si>
  <si>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</si>
  <si>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</si>
  <si>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</si>
  <si>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</si>
  <si>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</si>
  <si>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</si>
  <si>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</si>
  <si>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</si>
  <si>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</si>
  <si>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</si>
  <si>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</si>
  <si>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</si>
  <si>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</si>
  <si>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</si>
  <si>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</si>
  <si>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</si>
  <si>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</si>
  <si>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</si>
  <si>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</si>
  <si>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</si>
  <si>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</si>
  <si>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</si>
  <si>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</si>
  <si>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</si>
  <si>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</si>
  <si>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</si>
  <si>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</si>
  <si>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</si>
  <si>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</si>
  <si>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</si>
  <si>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</si>
  <si>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</si>
  <si>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</si>
  <si>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</si>
  <si>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</si>
  <si>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</si>
  <si>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</si>
  <si>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</si>
  <si>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</si>
  <si>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</si>
  <si>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</si>
  <si>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</si>
  <si>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</si>
  <si>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</si>
  <si>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</si>
  <si>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</si>
  <si>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</si>
  <si>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</si>
  <si>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</si>
  <si>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</si>
  <si>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</si>
  <si>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</si>
  <si>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</si>
  <si>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</si>
  <si>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</si>
  <si>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</si>
  <si>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</si>
  <si>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</si>
  <si>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</si>
  <si>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</si>
  <si>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</si>
  <si>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</si>
  <si>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</si>
  <si>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</si>
  <si>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</si>
  <si>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</si>
  <si>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</si>
  <si>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</si>
  <si>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</si>
  <si>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</si>
  <si>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</si>
  <si>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</si>
  <si>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</si>
  <si>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</si>
  <si>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</si>
  <si>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</si>
  <si>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</si>
  <si>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</si>
  <si>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</si>
  <si>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</si>
  <si>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</si>
  <si>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</si>
  <si>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</si>
  <si>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</si>
  <si>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</si>
  <si>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</si>
  <si>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</si>
  <si>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</si>
  <si>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</si>
  <si>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</si>
  <si>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</si>
  <si>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</si>
  <si>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</si>
  <si>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</si>
  <si>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</si>
  <si>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</si>
  <si>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</si>
  <si>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</si>
  <si>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</si>
  <si>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</si>
  <si>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</si>
  <si>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</si>
  <si>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</si>
  <si>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</si>
  <si>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</si>
  <si>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</si>
  <si>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</si>
  <si>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</si>
  <si>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</si>
  <si>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</si>
  <si>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</si>
  <si>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</si>
  <si>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</si>
  <si>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</si>
  <si>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</si>
  <si>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</si>
  <si>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</si>
  <si>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</si>
  <si>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</si>
  <si>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</si>
  <si>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</si>
  <si>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</si>
  <si>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</si>
  <si>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</si>
  <si>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</si>
  <si>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</si>
  <si>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</si>
  <si>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</si>
  <si>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</si>
  <si>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</si>
  <si>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</si>
  <si>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</si>
  <si>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</si>
  <si>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</si>
  <si>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</si>
  <si>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</si>
  <si>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</si>
  <si>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</si>
  <si>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</si>
  <si>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</si>
  <si>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</si>
  <si>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</si>
  <si>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</si>
  <si>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</si>
  <si>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</si>
  <si>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</si>
  <si>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</si>
  <si>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</si>
  <si>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</si>
  <si>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</si>
  <si>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</si>
  <si>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</si>
  <si>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</si>
  <si>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</si>
  <si>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</si>
  <si>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</si>
  <si>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</si>
  <si>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</si>
  <si>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</si>
  <si>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</si>
  <si>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</si>
  <si>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</si>
  <si>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</si>
  <si>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</si>
  <si>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</si>
  <si>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</si>
  <si>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</si>
  <si>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</si>
  <si>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</si>
  <si>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</si>
  <si>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</si>
  <si>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</si>
  <si>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</si>
  <si>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</si>
  <si>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</si>
  <si>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</si>
  <si>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</si>
  <si>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</si>
  <si>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</si>
  <si>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</si>
  <si>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</si>
  <si>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</si>
  <si>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</si>
  <si>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</si>
  <si>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</si>
  <si>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</si>
  <si>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</si>
  <si>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</si>
  <si>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</si>
  <si>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</si>
  <si>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</si>
  <si>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</si>
  <si>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</si>
  <si>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</si>
  <si>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</si>
  <si>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</si>
  <si>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</si>
  <si>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</si>
  <si>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</si>
  <si>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</si>
  <si>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</si>
  <si>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</si>
  <si>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</si>
  <si>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</si>
  <si>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</si>
  <si>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</si>
  <si>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</si>
  <si>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</si>
  <si>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</si>
  <si>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</si>
  <si>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</si>
  <si>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</si>
  <si>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</si>
  <si>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</si>
  <si>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</si>
  <si>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</si>
  <si>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</si>
  <si>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</si>
  <si>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</si>
  <si>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</si>
  <si>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</si>
  <si>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</si>
  <si>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</si>
  <si>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</si>
  <si>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</si>
  <si>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</si>
  <si>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</si>
  <si>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</si>
  <si>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</si>
  <si>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</si>
  <si>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</si>
  <si>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</si>
  <si>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</si>
  <si>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</si>
  <si>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</si>
  <si>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</si>
  <si>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</si>
  <si>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</si>
  <si>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</si>
  <si>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</si>
  <si>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</si>
  <si>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</si>
  <si>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</si>
  <si>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</si>
  <si>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</si>
  <si>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</si>
  <si>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</si>
  <si>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</si>
  <si>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</si>
  <si>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</si>
  <si>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</si>
  <si>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</si>
  <si>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</si>
  <si>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</si>
  <si>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</si>
  <si>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</si>
  <si>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</si>
  <si>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</si>
  <si>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</si>
  <si>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</si>
  <si>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</si>
  <si>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</si>
  <si>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</si>
  <si>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</si>
  <si>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</si>
  <si>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</si>
  <si>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</si>
  <si>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</si>
  <si>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</si>
  <si>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</si>
  <si>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</si>
  <si>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</si>
  <si>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</si>
  <si>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</si>
  <si>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</si>
  <si>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</si>
  <si>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</si>
  <si>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</si>
  <si>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</si>
  <si>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</si>
  <si>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</si>
  <si>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</si>
  <si>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</si>
  <si>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</si>
  <si>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</si>
  <si>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</si>
  <si>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</si>
  <si>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</si>
  <si>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</si>
  <si>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</si>
  <si>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</si>
  <si>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</si>
  <si>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</si>
  <si>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</si>
  <si>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</si>
  <si>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</si>
  <si>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</si>
  <si>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</si>
  <si>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</si>
  <si>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</si>
  <si>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</si>
  <si>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</si>
  <si>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</si>
  <si>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</si>
  <si>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</si>
  <si>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</si>
  <si>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</si>
  <si>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</si>
  <si>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</si>
  <si>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</si>
  <si>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</si>
  <si>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</si>
  <si>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</si>
  <si>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</si>
  <si>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</si>
  <si>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</si>
  <si>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</si>
  <si>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</si>
  <si>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</si>
  <si>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</si>
  <si>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</si>
  <si>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</si>
  <si>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</si>
  <si>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</si>
  <si>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</si>
  <si>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</si>
  <si>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</si>
  <si>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</si>
  <si>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</si>
  <si>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</si>
  <si>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</si>
  <si>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</si>
  <si>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</si>
  <si>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</si>
  <si>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</si>
  <si>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</si>
  <si>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</si>
  <si>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</si>
  <si>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</si>
  <si>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</si>
  <si>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</si>
  <si>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</si>
  <si>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</si>
  <si>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</si>
  <si>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</si>
  <si>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</si>
  <si>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</si>
  <si>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</si>
  <si>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</si>
  <si>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</si>
  <si>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</si>
  <si>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</si>
  <si>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</si>
  <si>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</si>
  <si>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</si>
  <si>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</si>
  <si>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</si>
  <si>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</si>
  <si>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</si>
  <si>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</si>
  <si>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</si>
  <si>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</si>
  <si>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</si>
  <si>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</si>
  <si>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</si>
  <si>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</si>
  <si>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</si>
  <si>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</si>
  <si>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</si>
  <si>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</si>
  <si>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</si>
  <si>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</si>
  <si>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</si>
  <si>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</si>
  <si>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</si>
  <si>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</si>
  <si>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</si>
  <si>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</si>
  <si>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</si>
  <si>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</si>
  <si>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</si>
  <si>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</si>
  <si>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</si>
  <si>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</si>
  <si>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</si>
  <si>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</si>
  <si>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</si>
  <si>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</si>
  <si>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</si>
  <si>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</si>
  <si>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</si>
  <si>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</si>
  <si>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</si>
  <si>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</si>
  <si>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</si>
  <si>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</si>
  <si>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</si>
  <si>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</si>
  <si>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</si>
  <si>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</si>
  <si>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</si>
  <si>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</si>
  <si>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</si>
  <si>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</si>
  <si>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</si>
  <si>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</si>
  <si>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</si>
  <si>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</si>
  <si>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</si>
  <si>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</si>
  <si>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</si>
  <si>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</si>
  <si>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</si>
  <si>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</si>
  <si>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</si>
  <si>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</si>
  <si>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</si>
  <si>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</si>
  <si>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</si>
  <si>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</si>
  <si>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</si>
  <si>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</si>
  <si>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</si>
  <si>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</si>
  <si>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</si>
  <si>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</si>
  <si>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</si>
  <si>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</si>
  <si>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</si>
  <si>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</si>
  <si>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</si>
  <si>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</si>
  <si>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</si>
  <si>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</si>
  <si>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</si>
  <si>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</si>
  <si>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</si>
  <si>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</si>
  <si>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</si>
  <si>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</si>
  <si>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</si>
  <si>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</si>
  <si>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</si>
  <si>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</si>
  <si>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</si>
  <si>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</si>
  <si>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</si>
  <si>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</si>
  <si>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</si>
  <si>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</si>
  <si>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</si>
  <si>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</si>
  <si>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</si>
  <si>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</si>
  <si>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</si>
  <si>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</si>
  <si>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</si>
  <si>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</si>
  <si>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</si>
  <si>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</si>
  <si>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</si>
  <si>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</si>
  <si>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</si>
  <si>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</si>
  <si>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</si>
  <si>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</si>
  <si>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</si>
  <si>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</si>
  <si>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</si>
  <si>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</si>
  <si>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</si>
  <si>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</si>
  <si>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</si>
  <si>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</si>
  <si>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</si>
  <si>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</si>
  <si>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</si>
  <si>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</si>
  <si>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</si>
  <si>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</si>
  <si>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</si>
  <si>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</si>
  <si>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</si>
  <si>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</si>
  <si>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</si>
  <si>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</si>
  <si>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</si>
  <si>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</si>
  <si>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</si>
  <si>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</si>
  <si>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</si>
  <si>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</si>
  <si>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</si>
  <si>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</si>
  <si>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</si>
  <si>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</si>
  <si>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</si>
  <si>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</si>
  <si>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</si>
  <si>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</si>
  <si>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</si>
  <si>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</si>
  <si>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</si>
  <si>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</si>
  <si>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</si>
  <si>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</si>
  <si>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</si>
  <si>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</si>
  <si>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</si>
  <si>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</si>
  <si>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</si>
  <si>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</si>
  <si>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</si>
  <si>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</si>
  <si>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</si>
  <si>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</si>
  <si>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</si>
  <si>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</si>
  <si>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</si>
  <si>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</si>
  <si>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</si>
  <si>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</si>
  <si>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</si>
  <si>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</si>
  <si>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</si>
  <si>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</si>
  <si>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</si>
  <si>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</si>
  <si>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</si>
  <si>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</si>
  <si>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</si>
  <si>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</si>
  <si>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</si>
  <si>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</si>
  <si>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</si>
  <si>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</si>
  <si>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</si>
  <si>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</si>
  <si>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</si>
  <si>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</si>
  <si>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</si>
  <si>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</si>
  <si>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</si>
  <si>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</si>
  <si>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</si>
  <si>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</si>
  <si>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</si>
  <si>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</si>
  <si>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</si>
  <si>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</si>
  <si>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</si>
  <si>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</si>
  <si>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</si>
  <si>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</si>
  <si>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</si>
  <si>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</si>
  <si>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</si>
  <si>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</si>
  <si>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</si>
  <si>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</si>
  <si>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</si>
  <si>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</si>
  <si>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</si>
  <si>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</si>
  <si>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</si>
  <si>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</si>
  <si>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</si>
  <si>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</si>
  <si>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</si>
  <si>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</si>
  <si>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</si>
  <si>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</si>
  <si>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</si>
  <si>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</si>
  <si>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</si>
  <si>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</si>
  <si>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</si>
  <si>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</si>
  <si>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</si>
  <si>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</si>
  <si>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</si>
  <si>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</si>
  <si>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</si>
  <si>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</si>
  <si>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</si>
  <si>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</si>
  <si>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</si>
  <si>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</si>
  <si>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</si>
  <si>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</si>
  <si>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</si>
  <si>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</si>
  <si>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</si>
  <si>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</si>
  <si>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</si>
  <si>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</si>
  <si>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</si>
  <si>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</si>
  <si>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</si>
  <si>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</si>
  <si>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</si>
  <si>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</si>
  <si>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</si>
  <si>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</si>
  <si>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</si>
  <si>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</si>
  <si>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</si>
  <si>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</si>
  <si>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</si>
  <si>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</si>
  <si>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</si>
  <si>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</si>
  <si>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</si>
  <si>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</si>
  <si>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</si>
  <si>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</si>
  <si>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</si>
  <si>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</si>
  <si>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</si>
  <si>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</si>
  <si>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</si>
  <si>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</si>
  <si>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</si>
  <si>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</si>
  <si>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</si>
  <si>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</si>
  <si>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</si>
  <si>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</si>
  <si>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</si>
  <si>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</si>
  <si>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</si>
  <si>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</si>
  <si>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</si>
  <si>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</si>
  <si>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</si>
  <si>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</si>
  <si>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</si>
  <si>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</si>
  <si>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</si>
  <si>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</si>
  <si>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</si>
  <si>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</si>
  <si>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</si>
  <si>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</si>
  <si>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</si>
  <si>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</si>
  <si>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</si>
  <si>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</si>
  <si>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</si>
  <si>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</si>
  <si>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</si>
  <si>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</si>
  <si>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</si>
  <si>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</si>
  <si>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</si>
  <si>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</si>
  <si>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</si>
  <si>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</si>
  <si>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</si>
  <si>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</si>
  <si>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</si>
  <si>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</si>
  <si>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</si>
  <si>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</si>
  <si>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</si>
  <si>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</si>
  <si>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</si>
  <si>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</si>
  <si>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</si>
  <si>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</si>
  <si>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</si>
  <si>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</si>
  <si>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</si>
  <si>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</si>
  <si>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</si>
  <si>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</si>
  <si>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</si>
  <si>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</si>
  <si>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</si>
  <si>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</si>
  <si>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</si>
  <si>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</si>
  <si>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</si>
  <si>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</si>
  <si>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</si>
  <si>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</si>
  <si>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</si>
  <si>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</si>
  <si>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</si>
  <si>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</si>
  <si>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</si>
  <si>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</si>
  <si>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</si>
  <si>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</si>
  <si>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</si>
  <si>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</si>
  <si>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</si>
  <si>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</si>
  <si>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</si>
  <si>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</si>
  <si>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</si>
  <si>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</si>
  <si>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</si>
  <si>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</si>
  <si>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</si>
  <si>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</si>
  <si>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</si>
  <si>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</si>
  <si>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</si>
  <si>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</si>
  <si>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</si>
  <si>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</si>
  <si>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</si>
  <si>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</si>
  <si>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</si>
  <si>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</si>
  <si>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</si>
  <si>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</si>
  <si>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</si>
  <si>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</si>
  <si>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</si>
  <si>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</si>
  <si>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</si>
  <si>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</si>
  <si>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</si>
  <si>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</si>
  <si>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</si>
  <si>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</si>
  <si>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</si>
  <si>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</si>
  <si>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</si>
  <si>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</si>
  <si>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</si>
  <si>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</si>
  <si>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</si>
  <si>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</si>
  <si>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</si>
  <si>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</si>
  <si>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</si>
  <si>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</si>
  <si>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</si>
  <si>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</si>
  <si>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</si>
  <si>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</si>
  <si>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</si>
  <si>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</si>
  <si>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</si>
  <si>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</si>
  <si>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</si>
  <si>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</si>
  <si>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</si>
  <si>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</si>
  <si>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</si>
  <si>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</si>
  <si>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</si>
  <si>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</si>
  <si>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</si>
  <si>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</si>
  <si>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</si>
  <si>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</si>
  <si>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</si>
  <si>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</si>
  <si>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</si>
  <si>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</si>
  <si>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</si>
  <si>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</si>
  <si>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</si>
  <si>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</si>
  <si>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</si>
  <si>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</si>
  <si>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</si>
  <si>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</si>
  <si>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</si>
  <si>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</si>
  <si>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</si>
  <si>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</si>
  <si>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</si>
  <si>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</si>
  <si>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</si>
  <si>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</si>
  <si>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</si>
  <si>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</si>
  <si>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</si>
  <si>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</si>
  <si>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</si>
  <si>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</si>
  <si>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</si>
  <si>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</si>
  <si>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</si>
  <si>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</si>
  <si>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</si>
  <si>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</si>
  <si>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</si>
  <si>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</si>
  <si>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</si>
  <si>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</si>
  <si>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</si>
  <si>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</si>
  <si>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</si>
  <si>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</si>
  <si>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</si>
  <si>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</si>
  <si>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</si>
  <si>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</si>
  <si>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</si>
  <si>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</si>
  <si>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</si>
  <si>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</si>
  <si>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</si>
  <si>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</si>
  <si>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</si>
  <si>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</si>
  <si>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</si>
  <si>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</si>
  <si>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</si>
  <si>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</si>
  <si>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</si>
  <si>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</si>
  <si>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</si>
  <si>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</si>
  <si>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</si>
  <si>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</si>
  <si>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</si>
  <si>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</si>
  <si>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</si>
  <si>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</si>
  <si>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</si>
  <si>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</si>
  <si>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</si>
  <si>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</si>
  <si>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</si>
  <si>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</si>
  <si>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</si>
  <si>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</si>
  <si>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</si>
  <si>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</si>
  <si>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</si>
  <si>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</si>
  <si>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</si>
  <si>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</si>
  <si>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</si>
  <si>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</si>
  <si>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</si>
  <si>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</si>
  <si>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</si>
  <si>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</si>
  <si>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</si>
  <si>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</si>
  <si>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</si>
  <si>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</si>
  <si>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</si>
  <si>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</si>
  <si>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</si>
  <si>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</si>
  <si>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</si>
  <si>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</si>
  <si>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</si>
  <si>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</si>
  <si>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</si>
  <si>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</si>
  <si>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</si>
  <si>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</si>
  <si>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</si>
  <si>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</si>
  <si>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</si>
  <si>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</si>
  <si>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</si>
  <si>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</si>
  <si>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</si>
  <si>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</si>
  <si>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</si>
  <si>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</si>
  <si>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</si>
  <si>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</si>
  <si>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</si>
  <si>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</si>
  <si>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</si>
  <si>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</si>
  <si>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</si>
  <si>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</si>
  <si>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</si>
  <si>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</si>
  <si>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</si>
  <si>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</si>
  <si>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</si>
  <si>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</si>
  <si>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</si>
  <si>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</si>
  <si>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</si>
  <si>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</si>
  <si>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</si>
  <si>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</si>
  <si>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</si>
  <si>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</si>
  <si>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</si>
  <si>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</si>
  <si>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</si>
  <si>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</si>
  <si>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</si>
  <si>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</si>
  <si>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</si>
  <si>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</si>
  <si>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</si>
  <si>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</si>
  <si>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</si>
  <si>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</si>
  <si>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</si>
  <si>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</si>
  <si>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</si>
  <si>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</si>
  <si>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</si>
  <si>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</si>
  <si>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</si>
  <si>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</si>
  <si>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</si>
  <si>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</si>
  <si>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</si>
  <si>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</si>
  <si>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</si>
  <si>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</si>
  <si>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</si>
  <si>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</si>
  <si>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</si>
  <si>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</si>
  <si>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</si>
  <si>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</si>
  <si>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</si>
  <si>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</si>
  <si>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</si>
  <si>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</si>
  <si>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</si>
  <si>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</si>
  <si>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</si>
  <si>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</si>
  <si>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</si>
  <si>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</si>
  <si>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</si>
  <si>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</si>
  <si>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</si>
  <si>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</si>
  <si>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</si>
  <si>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</si>
  <si>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</si>
  <si>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</si>
  <si>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</si>
  <si>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</si>
  <si>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</si>
  <si>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</si>
  <si>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</si>
  <si>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</si>
  <si>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</si>
  <si>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</si>
  <si>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</si>
  <si>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</si>
  <si>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</si>
  <si>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</si>
  <si>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</si>
  <si>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</si>
  <si>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</si>
  <si>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</si>
  <si>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</si>
  <si>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</si>
  <si>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</si>
  <si>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</si>
  <si>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</si>
  <si>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</si>
  <si>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</si>
  <si>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</si>
  <si>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</si>
  <si>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</si>
  <si>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</si>
  <si>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</si>
  <si>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</si>
  <si>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</si>
  <si>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</si>
  <si>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</si>
  <si>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</si>
  <si>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</si>
  <si>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</si>
  <si>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</si>
  <si>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</si>
  <si>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</si>
  <si>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</si>
  <si>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</si>
  <si>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</si>
  <si>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</si>
  <si>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</si>
  <si>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</si>
  <si>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</si>
  <si>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</si>
  <si>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</si>
  <si>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</si>
  <si>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</si>
  <si>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</si>
  <si>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</si>
  <si>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</si>
  <si>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</si>
  <si>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</si>
  <si>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</si>
  <si>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</si>
  <si>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</si>
  <si>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</si>
  <si>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</si>
  <si>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</si>
  <si>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</si>
  <si>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</si>
  <si>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</si>
  <si>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</si>
  <si>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</si>
  <si>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</si>
  <si>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</si>
  <si>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</si>
  <si>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</si>
  <si>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</si>
  <si>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</si>
  <si>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</si>
  <si>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</si>
  <si>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</si>
  <si>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</si>
  <si>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</si>
  <si>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</si>
  <si>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</si>
  <si>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</si>
  <si>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</si>
  <si>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</si>
  <si>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</si>
  <si>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</si>
  <si>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</si>
  <si>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</si>
  <si>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</si>
  <si>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</si>
  <si>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</si>
  <si>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</si>
  <si>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</si>
  <si>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</si>
  <si>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</si>
  <si>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</si>
  <si>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</si>
  <si>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</si>
  <si>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</si>
  <si>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</si>
  <si>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</si>
  <si>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</si>
  <si>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</si>
  <si>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</si>
  <si>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</si>
  <si>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</si>
  <si>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</si>
  <si>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</si>
  <si>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</si>
  <si>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</si>
  <si>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</si>
  <si>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</si>
  <si>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</si>
  <si>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</si>
  <si>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</si>
  <si>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</si>
  <si>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</si>
  <si>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</si>
  <si>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</si>
  <si>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</si>
  <si>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</si>
  <si>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</si>
  <si>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</si>
  <si>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</si>
  <si>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</si>
  <si>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</si>
  <si>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</si>
  <si>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</si>
  <si>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</si>
  <si>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</si>
  <si>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</si>
  <si>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</si>
  <si>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</si>
  <si>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</si>
  <si>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</si>
  <si>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</si>
  <si>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</si>
  <si>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</si>
  <si>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</si>
  <si>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</si>
  <si>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</si>
  <si>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</si>
  <si>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</si>
  <si>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</si>
  <si>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</si>
  <si>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</si>
  <si>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</si>
  <si>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</si>
  <si>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</si>
  <si>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</si>
  <si>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</si>
  <si>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</si>
  <si>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</si>
  <si>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</si>
  <si>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</si>
  <si>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</si>
  <si>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</si>
  <si>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</si>
  <si>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</si>
  <si>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</si>
  <si>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</si>
  <si>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</si>
  <si>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</si>
  <si>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</si>
  <si>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</si>
  <si>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</si>
  <si>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</si>
  <si>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</si>
  <si>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</si>
  <si>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</si>
  <si>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</si>
  <si>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</si>
  <si>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</si>
  <si>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</si>
  <si>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</si>
  <si>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</si>
  <si>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</si>
  <si>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</si>
  <si>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</si>
  <si>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</si>
  <si>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</si>
  <si>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</si>
  <si>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</si>
  <si>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</si>
  <si>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</si>
  <si>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</si>
  <si>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</si>
  <si>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</si>
  <si>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</si>
  <si>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</si>
  <si>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</si>
  <si>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</si>
  <si>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</si>
  <si>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</si>
  <si>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</si>
  <si>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</si>
  <si>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</si>
  <si>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</si>
  <si>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</si>
  <si>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</si>
  <si>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</si>
  <si>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</si>
  <si>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</si>
  <si>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</si>
  <si>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</si>
  <si>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</si>
  <si>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</si>
  <si>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</si>
  <si>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</si>
  <si>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</si>
  <si>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</si>
  <si>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</si>
  <si>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</si>
  <si>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</si>
  <si>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</si>
  <si>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</si>
  <si>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</si>
  <si>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</si>
  <si>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</si>
  <si>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</si>
  <si>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</si>
  <si>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</si>
  <si>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</si>
  <si>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</si>
  <si>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</si>
  <si>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</si>
  <si>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</si>
  <si>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</si>
  <si>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</si>
  <si>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</si>
  <si>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</si>
  <si>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</si>
  <si>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</si>
  <si>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</si>
  <si>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</si>
  <si>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</si>
  <si>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</si>
  <si>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</si>
  <si>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</si>
  <si>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</si>
  <si>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</si>
  <si>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</si>
  <si>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</si>
  <si>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</si>
  <si>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</si>
  <si>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</si>
  <si>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</si>
  <si>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</si>
  <si>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</si>
  <si>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</si>
  <si>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</si>
  <si>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</si>
  <si>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</si>
  <si>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</si>
  <si>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</si>
  <si>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</si>
  <si>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</si>
  <si>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</si>
  <si>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</si>
  <si>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</si>
  <si>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</si>
  <si>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</si>
  <si>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</si>
  <si>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</si>
  <si>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</si>
  <si>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</si>
  <si>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</si>
  <si>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</si>
  <si>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</si>
  <si>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</si>
  <si>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</si>
  <si>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</si>
  <si>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</si>
  <si>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</si>
  <si>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</si>
  <si>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</si>
  <si>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</si>
  <si>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</si>
  <si>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</si>
  <si>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</si>
  <si>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</si>
  <si>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</si>
  <si>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</si>
  <si>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</si>
  <si>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</si>
  <si>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</si>
  <si>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</si>
  <si>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</si>
  <si>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</si>
  <si>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</si>
  <si>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</si>
  <si>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</si>
  <si>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</si>
  <si>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</si>
  <si>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</si>
  <si>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</si>
  <si>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</si>
  <si>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</si>
  <si>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</si>
  <si>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</si>
  <si>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</si>
  <si>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</si>
  <si>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</si>
  <si>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</si>
  <si>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</si>
  <si>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</si>
  <si>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</si>
  <si>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</si>
  <si>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</si>
  <si>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</si>
  <si>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</si>
  <si>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</si>
  <si>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</si>
  <si>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</si>
  <si>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</si>
  <si>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</si>
  <si>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</si>
  <si>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</si>
  <si>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</si>
  <si>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</si>
  <si>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</si>
  <si>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</si>
  <si>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</si>
  <si>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</si>
  <si>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</si>
  <si>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</si>
  <si>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</si>
  <si>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</si>
  <si>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</si>
  <si>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</si>
  <si>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</si>
  <si>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</si>
  <si>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</si>
  <si>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</si>
  <si>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</si>
  <si>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</si>
  <si>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</si>
  <si>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</si>
  <si>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</si>
  <si>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</si>
  <si>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</si>
  <si>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</si>
  <si>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</si>
  <si>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</si>
  <si>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</si>
  <si>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</si>
  <si>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</si>
  <si>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</si>
  <si>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</si>
  <si>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</si>
  <si>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</si>
  <si>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</si>
  <si>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</si>
  <si>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</si>
  <si>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</si>
  <si>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</si>
  <si>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</si>
  <si>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</si>
  <si>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</si>
  <si>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</si>
  <si>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</si>
  <si>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</si>
  <si>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</si>
  <si>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</si>
  <si>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</si>
  <si>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</si>
  <si>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</si>
  <si>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</si>
  <si>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</si>
  <si>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</si>
  <si>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</si>
  <si>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</si>
  <si>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</si>
  <si>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</si>
  <si>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</si>
  <si>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</si>
  <si>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</si>
  <si>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</si>
  <si>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</si>
  <si>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</si>
  <si>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</si>
  <si>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</si>
  <si>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</si>
  <si>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</si>
  <si>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</si>
  <si>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</si>
  <si>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</si>
  <si>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</si>
  <si>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</si>
  <si>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</si>
  <si>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</si>
  <si>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</si>
  <si>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</si>
  <si>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</si>
  <si>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</si>
  <si>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</si>
  <si>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</si>
  <si>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</si>
  <si>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</si>
  <si>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</si>
  <si>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</si>
  <si>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</si>
  <si>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</si>
  <si>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</si>
  <si>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</si>
  <si>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</si>
  <si>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</si>
  <si>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</si>
  <si>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</si>
  <si>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</si>
  <si>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</si>
  <si>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</si>
  <si>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</si>
  <si>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</si>
  <si>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</si>
  <si>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</si>
  <si>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</si>
  <si>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</si>
  <si>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</si>
  <si>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</si>
  <si>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</si>
  <si>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</si>
  <si>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</si>
  <si>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</si>
  <si>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</si>
  <si>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</si>
  <si>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</si>
  <si>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</si>
  <si>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</si>
  <si>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</si>
  <si>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</si>
  <si>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</si>
  <si>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</si>
  <si>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</si>
  <si>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</si>
  <si>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</si>
  <si>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</si>
  <si>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</si>
  <si>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</si>
  <si>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</si>
  <si>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</si>
  <si>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</si>
  <si>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</si>
  <si>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</si>
  <si>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</si>
  <si>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</si>
  <si>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</si>
  <si>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</si>
  <si>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</si>
  <si>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</si>
  <si>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</si>
  <si>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</si>
  <si>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</si>
  <si>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</si>
  <si>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</si>
  <si>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</si>
  <si>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</si>
  <si>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</si>
  <si>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</si>
  <si>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</si>
  <si>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</si>
  <si>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</si>
  <si>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</si>
  <si>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</si>
  <si>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</si>
  <si>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</si>
  <si>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</si>
  <si>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</si>
  <si>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</si>
  <si>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</si>
  <si>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</si>
  <si>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</si>
  <si>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</si>
  <si>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</si>
  <si>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</si>
  <si>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</si>
  <si>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</si>
  <si>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</si>
  <si>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</si>
  <si>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</si>
  <si>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</si>
  <si>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</si>
  <si>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</si>
  <si>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</si>
  <si>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</si>
  <si>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</si>
  <si>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</si>
  <si>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</si>
  <si>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</si>
  <si>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</si>
  <si>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</si>
  <si>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</si>
  <si>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</si>
  <si>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</si>
  <si>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</si>
  <si>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</si>
  <si>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</si>
  <si>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</si>
  <si>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</si>
  <si>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</si>
  <si>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</si>
  <si>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</si>
  <si>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</si>
  <si>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</si>
  <si>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</si>
  <si>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</si>
  <si>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</si>
  <si>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</si>
  <si>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</si>
  <si>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</si>
  <si>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</si>
  <si>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</si>
  <si>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</si>
  <si>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</si>
  <si>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</si>
  <si>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</si>
  <si>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</si>
  <si>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</si>
  <si>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</si>
  <si>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</si>
  <si>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</si>
  <si>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</si>
  <si>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</si>
  <si>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</si>
  <si>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</si>
  <si>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</si>
  <si>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</si>
  <si>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</si>
  <si>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</si>
  <si>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</si>
  <si>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</si>
  <si>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</si>
  <si>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</si>
  <si>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</si>
  <si>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</si>
  <si>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</si>
  <si>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</si>
  <si>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</si>
  <si>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</si>
  <si>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</si>
  <si>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</si>
  <si>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</si>
  <si>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</si>
  <si>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</si>
  <si>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</si>
  <si>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</si>
  <si>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</si>
  <si>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</si>
  <si>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</si>
  <si>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</si>
  <si>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</si>
  <si>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</si>
  <si>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</si>
  <si>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</si>
  <si>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</si>
  <si>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</si>
  <si>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</si>
  <si>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</si>
  <si>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</si>
  <si>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</si>
  <si>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</si>
  <si>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</si>
  <si>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</si>
  <si>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</si>
  <si>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</si>
  <si>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</si>
  <si>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</si>
  <si>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</si>
  <si>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</si>
  <si>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</si>
  <si>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</si>
  <si>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</si>
  <si>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</si>
  <si>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</si>
  <si>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</si>
  <si>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</si>
  <si>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</si>
  <si>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</si>
  <si>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</si>
  <si>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</si>
  <si>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</si>
  <si>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</si>
  <si>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</si>
  <si>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</si>
  <si>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</si>
  <si>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</si>
  <si>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</si>
  <si>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</si>
  <si>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</si>
  <si>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</si>
  <si>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</si>
  <si>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</si>
  <si>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</si>
  <si>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</si>
  <si>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</si>
  <si>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</si>
  <si>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</si>
  <si>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</si>
  <si>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</si>
  <si>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</si>
  <si>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</si>
  <si>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</si>
  <si>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</si>
  <si>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</si>
  <si>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</si>
  <si>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</si>
  <si>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</si>
  <si>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</si>
  <si>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</si>
  <si>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</si>
  <si>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</si>
  <si>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</si>
  <si>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</si>
  <si>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</si>
  <si>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</si>
  <si>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</si>
  <si>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</si>
  <si>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</si>
  <si>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</si>
  <si>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</si>
  <si>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</si>
  <si>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</si>
  <si>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</si>
  <si>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</si>
  <si>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</si>
  <si>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</si>
  <si>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</si>
  <si>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</si>
  <si>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</si>
  <si>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</si>
  <si>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</si>
  <si>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</si>
  <si>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</si>
  <si>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</si>
  <si>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</si>
  <si>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</si>
  <si>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</si>
  <si>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</si>
  <si>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</si>
  <si>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</si>
  <si>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</si>
  <si>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</si>
  <si>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</si>
  <si>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</si>
  <si>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</si>
  <si>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</si>
  <si>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</si>
  <si>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</si>
  <si>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</si>
  <si>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</si>
  <si>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</si>
  <si>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</si>
  <si>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</si>
  <si>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</si>
  <si>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</si>
  <si>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</si>
  <si>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</si>
  <si>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</si>
  <si>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</si>
  <si>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</si>
  <si>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</si>
  <si>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</si>
  <si>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</si>
  <si>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</si>
  <si>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</si>
  <si>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</si>
  <si>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</si>
  <si>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</si>
  <si>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</si>
  <si>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</si>
  <si>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</si>
  <si>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</si>
  <si>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</si>
  <si>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</si>
  <si>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</si>
  <si>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</si>
  <si>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</si>
  <si>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</si>
  <si>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</si>
  <si>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</si>
  <si>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</si>
  <si>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</si>
  <si>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</si>
  <si>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</si>
  <si>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</si>
  <si>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</si>
  <si>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</si>
  <si>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</si>
  <si>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</si>
  <si>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</si>
  <si>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</si>
  <si>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</si>
  <si>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</si>
  <si>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</si>
  <si>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</si>
  <si>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</si>
  <si>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</si>
  <si>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</si>
  <si>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</si>
  <si>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</si>
  <si>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</si>
  <si>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</si>
  <si>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</si>
  <si>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</si>
  <si>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</si>
  <si>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</si>
  <si>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</si>
  <si>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</si>
  <si>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</si>
  <si>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</si>
  <si>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</si>
  <si>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</si>
  <si>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</si>
  <si>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</si>
  <si>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</si>
  <si>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</si>
  <si>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</si>
  <si>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</si>
  <si>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</si>
  <si>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</si>
  <si>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</si>
  <si>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</si>
  <si>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</si>
  <si>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</si>
  <si>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</si>
  <si>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</si>
  <si>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</si>
  <si>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</si>
  <si>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</si>
  <si>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</si>
  <si>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</si>
  <si>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</si>
  <si>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</si>
  <si>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</si>
  <si>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</si>
  <si>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</si>
  <si>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</si>
  <si>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</si>
  <si>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</si>
  <si>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</si>
  <si>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</si>
  <si>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</si>
  <si>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</si>
  <si>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</si>
  <si>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</si>
  <si>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</si>
  <si>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</si>
  <si>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</si>
  <si>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</si>
  <si>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</si>
  <si>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</si>
  <si>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</si>
  <si>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</si>
  <si>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</si>
  <si>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</si>
  <si>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</si>
  <si>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</si>
  <si>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</si>
  <si>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</si>
  <si>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</si>
  <si>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</si>
  <si>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</si>
  <si>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</si>
  <si>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</si>
  <si>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</si>
  <si>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</si>
  <si>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</si>
  <si>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</si>
  <si>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</si>
  <si>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</si>
  <si>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</si>
  <si>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</si>
  <si>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</si>
  <si>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</si>
  <si>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</si>
  <si>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</si>
  <si>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</si>
  <si>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</si>
  <si>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</si>
  <si>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</si>
  <si>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</si>
  <si>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</si>
  <si>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</si>
  <si>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</si>
  <si>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</si>
  <si>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</si>
  <si>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</si>
  <si>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</si>
  <si>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</si>
  <si>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</si>
  <si>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</si>
  <si>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</si>
  <si>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</si>
  <si>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</si>
  <si>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</si>
  <si>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</si>
  <si>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</si>
  <si>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</si>
  <si>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</si>
  <si>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</si>
  <si>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</si>
  <si>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</si>
  <si>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</si>
  <si>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</si>
  <si>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</si>
  <si>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</si>
  <si>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</si>
  <si>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</si>
  <si>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</si>
  <si>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</si>
  <si>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</si>
  <si>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</si>
  <si>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</si>
  <si>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</si>
  <si>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</si>
  <si>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</si>
  <si>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</si>
  <si>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</si>
  <si>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</si>
  <si>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</si>
  <si>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</si>
  <si>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</si>
  <si>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</si>
  <si>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</si>
  <si>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</si>
  <si>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</si>
  <si>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</si>
  <si>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</si>
  <si>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</si>
  <si>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</si>
  <si>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</si>
  <si>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</si>
  <si>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</si>
  <si>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</si>
  <si>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</si>
  <si>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</si>
  <si>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</si>
  <si>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</si>
  <si>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</si>
  <si>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</si>
  <si>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</si>
  <si>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</si>
  <si>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</si>
  <si>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</si>
  <si>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</si>
  <si>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</si>
  <si>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</si>
  <si>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</si>
  <si>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</si>
  <si>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</si>
  <si>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</si>
  <si>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</si>
  <si>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</si>
  <si>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</si>
  <si>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</si>
  <si>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</si>
  <si>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</si>
  <si>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</si>
  <si>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</si>
  <si>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</si>
  <si>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</si>
  <si>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</si>
  <si>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</si>
  <si>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</si>
  <si>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</si>
  <si>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</si>
  <si>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</si>
  <si>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</si>
  <si>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</si>
  <si>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</si>
  <si>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</si>
  <si>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</si>
  <si>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</si>
  <si>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</si>
  <si>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</si>
  <si>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</si>
  <si>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</si>
  <si>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</si>
  <si>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</si>
  <si>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</si>
  <si>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</si>
  <si>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</si>
  <si>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</si>
  <si>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</si>
  <si>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</si>
  <si>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</si>
  <si>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</si>
  <si>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</si>
  <si>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</si>
  <si>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</si>
  <si>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</si>
  <si>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</si>
  <si>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</si>
  <si>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</si>
  <si>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</si>
  <si>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</si>
  <si>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</si>
  <si>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</si>
  <si>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</si>
  <si>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</si>
  <si>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</si>
  <si>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</si>
  <si>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</si>
  <si>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</si>
  <si>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</si>
  <si>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</si>
  <si>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</si>
  <si>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</si>
  <si>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</si>
  <si>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</si>
  <si>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</si>
  <si>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</si>
  <si>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</si>
  <si>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</si>
  <si>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</si>
  <si>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</si>
  <si>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</si>
  <si>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</si>
  <si>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</si>
  <si>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</si>
  <si>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</si>
  <si>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</si>
  <si>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</si>
  <si>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</si>
  <si>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</si>
  <si>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</si>
  <si>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</si>
  <si>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</si>
  <si>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</si>
  <si>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</si>
  <si>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</si>
  <si>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</si>
  <si>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</si>
  <si>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</si>
  <si>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</si>
  <si>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</si>
  <si>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</si>
  <si>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</si>
  <si>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</si>
  <si>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</si>
  <si>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</si>
  <si>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</si>
  <si>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</si>
  <si>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</si>
  <si>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</si>
  <si>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</si>
  <si>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</si>
  <si>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</si>
  <si>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</si>
  <si>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</si>
  <si>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</si>
  <si>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</si>
  <si>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</si>
  <si>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</si>
  <si>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</si>
  <si>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</si>
  <si>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</si>
  <si>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</si>
  <si>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</si>
  <si>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</si>
  <si>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</si>
  <si>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</si>
  <si>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</si>
  <si>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</si>
  <si>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</si>
  <si>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</si>
  <si>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</si>
  <si>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</si>
  <si>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</si>
  <si>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</si>
  <si>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</si>
  <si>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</si>
  <si>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</si>
  <si>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</si>
  <si>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</si>
  <si>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</si>
  <si>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</si>
  <si>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</si>
  <si>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</si>
  <si>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</si>
  <si>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</si>
  <si>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</si>
  <si>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</si>
  <si>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</si>
  <si>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</si>
  <si>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</si>
  <si>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</si>
  <si>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</si>
  <si>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</si>
  <si>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</si>
  <si>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</si>
  <si>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</si>
  <si>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</si>
  <si>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</si>
  <si>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</si>
  <si>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</si>
  <si>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</si>
  <si>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</si>
  <si>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</si>
  <si>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</si>
  <si>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</si>
  <si>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</si>
  <si>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</si>
  <si>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</si>
  <si>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</si>
  <si>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</si>
  <si>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</si>
  <si>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</si>
  <si>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</si>
  <si>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</si>
  <si>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</si>
  <si>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</si>
  <si>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</si>
  <si>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</si>
  <si>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</si>
  <si>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</si>
  <si>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</si>
  <si>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</si>
  <si>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</si>
  <si>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</si>
  <si>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</si>
  <si>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</si>
  <si>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</si>
  <si>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</si>
  <si>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</si>
  <si>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</si>
  <si>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</si>
  <si>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</si>
  <si>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</si>
  <si>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</si>
  <si>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</si>
  <si>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</si>
  <si>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</si>
  <si>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</si>
  <si>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</si>
  <si>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</si>
  <si>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</si>
  <si>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</si>
  <si>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</si>
  <si>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</si>
  <si>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</si>
  <si>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</si>
  <si>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</si>
  <si>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</si>
  <si>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</si>
  <si>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</si>
  <si>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</si>
  <si>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</si>
  <si>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</si>
  <si>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</si>
  <si>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</si>
  <si>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</si>
  <si>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</si>
  <si>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</si>
  <si>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</si>
  <si>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</si>
  <si>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</si>
  <si>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</si>
  <si>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</si>
  <si>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</si>
  <si>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</si>
  <si>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</si>
  <si>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</si>
  <si>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</si>
  <si>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</si>
  <si>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</si>
  <si>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</si>
  <si>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</si>
  <si>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</si>
  <si>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</si>
  <si>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</si>
  <si>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</si>
  <si>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</si>
  <si>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</si>
  <si>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</si>
  <si>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</si>
  <si>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</si>
  <si>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</si>
  <si>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</si>
  <si>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</si>
  <si>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</si>
  <si>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</si>
  <si>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</si>
  <si>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</si>
  <si>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</si>
  <si>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</si>
  <si>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</si>
  <si>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</si>
  <si>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</si>
  <si>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</si>
  <si>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</si>
  <si>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</si>
  <si>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</si>
  <si>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</si>
  <si>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</si>
  <si>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</si>
  <si>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</si>
  <si>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</si>
  <si>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</si>
  <si>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</si>
  <si>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</si>
  <si>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</si>
  <si>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</si>
  <si>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</si>
  <si>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</si>
  <si>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</si>
  <si>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</si>
  <si>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</si>
  <si>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</si>
  <si>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</si>
  <si>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</si>
  <si>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</si>
  <si>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</si>
  <si>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</si>
  <si>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</si>
  <si>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</si>
  <si>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</si>
  <si>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</si>
  <si>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</si>
  <si>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</si>
  <si>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</si>
  <si>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</si>
  <si>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</si>
  <si>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</si>
  <si>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</si>
  <si>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</si>
  <si>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</si>
  <si>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</si>
  <si>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</si>
  <si>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</si>
  <si>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</si>
  <si>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</si>
  <si>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</si>
  <si>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</si>
  <si>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</si>
  <si>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</si>
  <si>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</si>
  <si>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</si>
  <si>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</si>
  <si>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</si>
  <si>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</si>
  <si>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</si>
  <si>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</si>
  <si>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</si>
  <si>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</si>
  <si>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</si>
  <si>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</si>
  <si>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</si>
  <si>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</si>
  <si>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</si>
  <si>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</si>
  <si>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</si>
  <si>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</si>
  <si>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</si>
  <si>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</si>
  <si>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</si>
  <si>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</si>
  <si>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</si>
  <si>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</si>
  <si>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</si>
  <si>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</si>
  <si>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</si>
  <si>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</si>
  <si>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</si>
  <si>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</si>
  <si>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</si>
  <si>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</si>
  <si>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</si>
  <si>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</si>
  <si>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</si>
  <si>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</si>
  <si>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</si>
  <si>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</si>
  <si>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</si>
  <si>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</si>
  <si>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</si>
  <si>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</si>
  <si>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</si>
  <si>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</si>
  <si>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</si>
  <si>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</si>
  <si>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</si>
  <si>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</si>
  <si>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</si>
  <si>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</si>
  <si>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</si>
  <si>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</si>
  <si>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</si>
  <si>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</si>
  <si>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</si>
  <si>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</si>
  <si>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</si>
  <si>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</si>
  <si>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</si>
  <si>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</si>
  <si>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</si>
  <si>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</si>
  <si>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</si>
  <si>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</si>
  <si>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</si>
  <si>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</si>
  <si>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</si>
  <si>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</si>
  <si>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</si>
  <si>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</si>
  <si>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</si>
  <si>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</si>
  <si>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</si>
  <si>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</si>
  <si>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</si>
  <si>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</si>
  <si>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</si>
  <si>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</si>
  <si>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</si>
  <si>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</si>
  <si>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</si>
  <si>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</si>
  <si>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</si>
  <si>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</si>
  <si>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</si>
  <si>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</si>
  <si>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</si>
  <si>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</si>
  <si>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</si>
  <si>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</si>
  <si>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</si>
  <si>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</si>
  <si>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</si>
  <si>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</si>
  <si>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</si>
  <si>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</si>
  <si>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</si>
  <si>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</si>
  <si>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</si>
  <si>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</si>
  <si>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</si>
  <si>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</si>
  <si>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</si>
  <si>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</si>
  <si>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</si>
  <si>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</si>
  <si>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</si>
  <si>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</si>
  <si>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</si>
  <si>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</si>
  <si>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</si>
  <si>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</si>
  <si>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</si>
  <si>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</si>
  <si>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</si>
  <si>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</si>
  <si>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</si>
  <si>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</si>
  <si>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</si>
  <si>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</si>
  <si>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</si>
  <si>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</si>
  <si>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</si>
  <si>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</si>
  <si>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</si>
  <si>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</si>
  <si>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</si>
  <si>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</si>
  <si>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</si>
  <si>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</si>
  <si>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</si>
  <si>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</si>
  <si>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</si>
  <si>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</si>
  <si>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</si>
  <si>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</si>
  <si>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</si>
  <si>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</si>
  <si>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</si>
  <si>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</si>
  <si>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</si>
  <si>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</si>
  <si>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</si>
  <si>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</si>
  <si>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</si>
  <si>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</si>
  <si>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</si>
  <si>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</si>
  <si>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</si>
  <si>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</si>
  <si>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</si>
  <si>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</si>
  <si>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</si>
  <si>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</si>
  <si>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</si>
  <si>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</si>
  <si>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</si>
  <si>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</si>
  <si>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</si>
  <si>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</si>
  <si>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</si>
  <si>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</si>
  <si>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</si>
  <si>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</si>
  <si>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</si>
  <si>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</si>
  <si>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</si>
  <si>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</si>
  <si>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</si>
  <si>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</si>
  <si>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</si>
  <si>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</si>
  <si>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</si>
  <si>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</si>
  <si>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</si>
  <si>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</si>
  <si>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</si>
  <si>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</si>
  <si>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</si>
  <si>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</si>
  <si>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</si>
  <si>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</si>
  <si>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</si>
  <si>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</si>
  <si>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</si>
  <si>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</si>
  <si>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</si>
  <si>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</si>
  <si>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</si>
  <si>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</si>
  <si>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</si>
  <si>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</si>
  <si>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</si>
  <si>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</si>
  <si>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</si>
  <si>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</si>
  <si>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</si>
  <si>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</si>
  <si>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</si>
  <si>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</si>
  <si>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</si>
  <si>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</si>
  <si>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</si>
  <si>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</si>
  <si>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</si>
  <si>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</si>
  <si>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</si>
  <si>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</si>
  <si>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</si>
  <si>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</si>
  <si>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</si>
  <si>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</si>
  <si>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</si>
  <si>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</si>
  <si>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</si>
  <si>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</si>
  <si>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</si>
  <si>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</si>
  <si>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</si>
  <si>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</si>
  <si>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</si>
  <si>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</si>
  <si>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</si>
  <si>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</si>
  <si>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</si>
  <si>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</si>
  <si>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</si>
  <si>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</si>
  <si>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</si>
  <si>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</si>
  <si>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</si>
  <si>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</si>
  <si>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</si>
  <si>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</si>
  <si>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</si>
  <si>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</si>
  <si>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</si>
  <si>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</si>
  <si>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</si>
  <si>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</si>
  <si>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</si>
  <si>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</si>
  <si>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</si>
  <si>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</si>
  <si>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</si>
  <si>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</si>
  <si>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</si>
  <si>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</si>
  <si>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</si>
  <si>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</si>
  <si>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</si>
  <si>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</si>
  <si>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</si>
  <si>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</si>
  <si>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</si>
  <si>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</si>
  <si>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</si>
  <si>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</si>
  <si>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</si>
  <si>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</si>
  <si>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</si>
  <si>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</si>
  <si>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</si>
  <si>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</si>
  <si>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</si>
  <si>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</si>
  <si>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</si>
  <si>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</si>
  <si>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</si>
  <si>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</si>
  <si>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</si>
  <si>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</si>
  <si>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</si>
  <si>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</si>
  <si>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</si>
  <si>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</si>
  <si>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</si>
  <si>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</si>
  <si>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</si>
  <si>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</si>
  <si>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</si>
  <si>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</si>
  <si>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</si>
  <si>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</si>
  <si>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</si>
  <si>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</si>
  <si>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</si>
  <si>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</si>
  <si>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</si>
  <si>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</si>
  <si>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</si>
  <si>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</si>
  <si>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</si>
  <si>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</si>
  <si>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</si>
  <si>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</si>
  <si>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</si>
  <si>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</si>
  <si>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</si>
  <si>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</si>
  <si>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</si>
  <si>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</si>
  <si>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</si>
  <si>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</si>
  <si>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</si>
  <si>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</si>
  <si>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</si>
  <si>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</si>
  <si>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</si>
  <si>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</si>
  <si>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</si>
  <si>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</si>
  <si>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</si>
  <si>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</si>
  <si>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</si>
  <si>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</si>
  <si>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</si>
  <si>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</si>
  <si>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</si>
  <si>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</si>
  <si>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</si>
  <si>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</si>
  <si>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</si>
  <si>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</si>
  <si>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</si>
  <si>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</si>
  <si>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</si>
  <si>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</si>
  <si>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</si>
  <si>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</si>
  <si>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</si>
  <si>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</si>
  <si>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</si>
  <si>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</si>
  <si>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</si>
  <si>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</si>
  <si>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</si>
  <si>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</si>
  <si>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</si>
  <si>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</si>
  <si>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</si>
  <si>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</si>
  <si>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</si>
  <si>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</si>
  <si>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</si>
  <si>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</si>
  <si>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</si>
  <si>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</si>
  <si>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</si>
  <si>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</si>
  <si>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</si>
  <si>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</si>
  <si>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</si>
  <si>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</si>
  <si>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</si>
  <si>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</si>
  <si>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</si>
  <si>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</si>
  <si>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</si>
  <si>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</si>
  <si>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</si>
  <si>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</si>
  <si>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</si>
  <si>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</si>
  <si>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</si>
  <si>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</si>
  <si>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</si>
  <si>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</si>
  <si>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</si>
  <si>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</si>
  <si>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</si>
  <si>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</si>
  <si>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</si>
  <si>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</si>
  <si>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</si>
  <si>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</si>
  <si>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</si>
  <si>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</si>
  <si>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</si>
  <si>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</si>
  <si>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</si>
  <si>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</si>
  <si>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</si>
  <si>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</si>
  <si>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</si>
  <si>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</si>
  <si>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</si>
  <si>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</si>
  <si>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</si>
  <si>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</si>
  <si>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</si>
  <si>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</si>
  <si>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</si>
  <si>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</si>
  <si>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</si>
  <si>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</si>
  <si>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</si>
  <si>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</si>
  <si>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</si>
  <si>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</si>
  <si>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</si>
  <si>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</si>
  <si>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</si>
  <si>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</si>
  <si>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</si>
  <si>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</si>
  <si>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</si>
  <si>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</si>
  <si>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</si>
  <si>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</si>
  <si>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</si>
  <si>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</si>
  <si>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</si>
  <si>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</si>
  <si>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</si>
  <si>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</si>
  <si>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</si>
  <si>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</si>
  <si>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</si>
  <si>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</si>
  <si>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</si>
  <si>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</si>
  <si>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</si>
  <si>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</si>
  <si>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</si>
  <si>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</si>
  <si>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</si>
  <si>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</si>
  <si>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</si>
  <si>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</si>
  <si>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</si>
  <si>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</si>
  <si>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</si>
  <si>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</si>
  <si>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</si>
  <si>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</si>
  <si>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</si>
  <si>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</si>
  <si>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</si>
  <si>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</si>
  <si>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</si>
  <si>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</si>
  <si>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</si>
  <si>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</si>
  <si>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</si>
  <si>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</si>
  <si>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</si>
  <si>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</si>
  <si>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</si>
  <si>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</si>
  <si>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</si>
  <si>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</si>
  <si>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</si>
  <si>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</si>
  <si>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</si>
  <si>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</si>
  <si>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</si>
  <si>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</si>
  <si>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</si>
  <si>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</si>
  <si>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</si>
  <si>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</si>
  <si>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</si>
  <si>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</si>
  <si>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</si>
  <si>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</si>
  <si>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</si>
  <si>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</si>
  <si>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</si>
  <si>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</si>
  <si>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</si>
  <si>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</si>
  <si>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</si>
  <si>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</si>
  <si>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</si>
  <si>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</si>
  <si>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</si>
  <si>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</si>
  <si>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</si>
  <si>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</si>
  <si>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</si>
  <si>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</si>
  <si>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</si>
  <si>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</si>
  <si>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</si>
  <si>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</si>
  <si>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</si>
  <si>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</si>
  <si>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</si>
  <si>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</si>
  <si>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</si>
  <si>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</si>
  <si>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</si>
  <si>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</si>
  <si>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</si>
  <si>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</si>
  <si>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</si>
  <si>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</si>
  <si>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</si>
  <si>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</si>
  <si>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</si>
  <si>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</si>
  <si>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</si>
  <si>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</si>
  <si>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</si>
  <si>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</si>
  <si>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</si>
  <si>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</si>
  <si>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</si>
  <si>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</si>
  <si>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</si>
  <si>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</si>
  <si>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</si>
  <si>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</si>
  <si>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</si>
  <si>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</si>
  <si>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</si>
  <si>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</si>
  <si>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</si>
  <si>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</si>
  <si>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</si>
  <si>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</si>
  <si>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</si>
  <si>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</si>
  <si>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</si>
  <si>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</si>
  <si>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</si>
  <si>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</si>
  <si>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</si>
  <si>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</si>
  <si>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</si>
  <si>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</si>
  <si>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</si>
  <si>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</si>
  <si>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</si>
  <si>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</si>
  <si>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</si>
  <si>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</si>
  <si>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</si>
  <si>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</si>
  <si>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</si>
  <si>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</si>
  <si>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</si>
  <si>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</si>
  <si>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</si>
  <si>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</si>
  <si>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</si>
  <si>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</si>
  <si>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</si>
  <si>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</si>
  <si>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</si>
  <si>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</si>
  <si>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</si>
  <si>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</si>
  <si>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</si>
  <si>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</si>
  <si>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</si>
  <si>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</si>
  <si>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</si>
  <si>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</si>
  <si>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</si>
  <si>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</si>
  <si>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</si>
  <si>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</si>
  <si>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</si>
  <si>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</si>
  <si>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</si>
  <si>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</si>
  <si>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</si>
  <si>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</si>
  <si>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</si>
  <si>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</si>
  <si>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</si>
  <si>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</si>
  <si>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</si>
  <si>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</si>
  <si>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</si>
  <si>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</si>
  <si>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</si>
  <si>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</si>
  <si>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</si>
  <si>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</si>
  <si>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</si>
  <si>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</si>
  <si>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</si>
  <si>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</si>
  <si>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</si>
  <si>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</si>
  <si>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</si>
  <si>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</si>
  <si>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</si>
  <si>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</si>
  <si>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</si>
  <si>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</si>
  <si>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</si>
  <si>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</si>
  <si>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</si>
  <si>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</si>
  <si>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</si>
  <si>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</si>
  <si>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</si>
  <si>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</si>
  <si>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</si>
  <si>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</si>
  <si>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</si>
  <si>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</si>
  <si>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</si>
  <si>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</si>
  <si>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</si>
  <si>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</si>
  <si>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</si>
  <si>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</si>
  <si>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</si>
  <si>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</si>
  <si>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</si>
  <si>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</si>
  <si>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</si>
  <si>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</si>
  <si>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</si>
  <si>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</si>
  <si>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</si>
  <si>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</si>
  <si>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</si>
  <si>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</si>
  <si>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</si>
  <si>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</si>
  <si>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</si>
  <si>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</si>
  <si>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</si>
  <si>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</si>
  <si>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</si>
  <si>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</si>
  <si>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</si>
  <si>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</si>
  <si>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</si>
  <si>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</si>
  <si>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</si>
  <si>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</si>
  <si>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</si>
  <si>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</si>
  <si>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</si>
  <si>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</si>
  <si>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</si>
  <si>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</si>
  <si>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</si>
  <si>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</si>
  <si>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</si>
  <si>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</si>
  <si>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</si>
  <si>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</si>
  <si>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</si>
  <si>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</si>
  <si>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</si>
  <si>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</si>
  <si>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</si>
  <si>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</si>
  <si>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</si>
  <si>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</si>
  <si>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</si>
  <si>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</si>
  <si>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</si>
  <si>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</si>
  <si>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</si>
  <si>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</si>
  <si>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</si>
  <si>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</si>
  <si>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</si>
  <si>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</si>
  <si>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</si>
  <si>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</si>
  <si>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</si>
  <si>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</si>
  <si>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</si>
  <si>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</si>
  <si>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</si>
  <si>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</si>
  <si>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</si>
  <si>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</si>
  <si>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</si>
  <si>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</si>
  <si>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</si>
  <si>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</si>
  <si>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</si>
  <si>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</si>
  <si>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</si>
  <si>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</si>
  <si>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</si>
  <si>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</si>
  <si>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</si>
  <si>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</si>
  <si>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</si>
  <si>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</si>
  <si>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</si>
  <si>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</si>
  <si>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</si>
  <si>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</si>
  <si>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</si>
  <si>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</si>
  <si>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</si>
  <si>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</si>
  <si>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</si>
  <si>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</si>
  <si>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</si>
  <si>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</si>
  <si>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</si>
  <si>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</si>
  <si>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</si>
  <si>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</si>
  <si>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</si>
  <si>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</si>
  <si>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</si>
  <si>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</si>
  <si>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</si>
  <si>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</si>
  <si>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</si>
  <si>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</si>
  <si>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</si>
  <si>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</si>
  <si>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</si>
  <si>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</si>
  <si>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</si>
  <si>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</si>
  <si>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</si>
  <si>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</si>
  <si>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</si>
  <si>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</si>
  <si>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</si>
  <si>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</si>
  <si>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</si>
  <si>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</si>
  <si>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</si>
  <si>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</si>
  <si>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</si>
  <si>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</si>
  <si>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</si>
  <si>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</si>
  <si>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</si>
  <si>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</si>
  <si>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</si>
  <si>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</si>
  <si>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</si>
  <si>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</si>
  <si>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</si>
  <si>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</si>
  <si>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</si>
  <si>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</si>
  <si>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</si>
  <si>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</si>
  <si>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</si>
  <si>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</si>
  <si>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</si>
  <si>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</si>
  <si>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</si>
  <si>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</si>
  <si>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</si>
  <si>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</si>
  <si>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</si>
  <si>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</si>
  <si>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</si>
  <si>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</si>
  <si>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</si>
  <si>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</si>
  <si>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</si>
  <si>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</si>
  <si>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</si>
  <si>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</si>
  <si>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</si>
  <si>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</si>
  <si>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</si>
  <si>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</si>
  <si>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</si>
  <si>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</si>
  <si>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</si>
  <si>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</si>
  <si>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</si>
  <si>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</si>
  <si>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</si>
  <si>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</si>
  <si>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</si>
  <si>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</si>
  <si>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</si>
  <si>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</si>
  <si>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</si>
  <si>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</si>
  <si>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</si>
  <si>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</si>
  <si>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</si>
  <si>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</si>
  <si>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</si>
  <si>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</si>
  <si>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</si>
  <si>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</si>
  <si>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</si>
  <si>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</si>
  <si>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</si>
  <si>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</si>
  <si>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</si>
  <si>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</si>
  <si>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</si>
  <si>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</si>
  <si>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</si>
  <si>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</si>
  <si>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</si>
  <si>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</si>
  <si>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</si>
  <si>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</si>
  <si>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</si>
  <si>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</si>
  <si>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</si>
  <si>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</si>
  <si>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</si>
  <si>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</si>
  <si>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</si>
  <si>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</si>
  <si>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</si>
  <si>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</si>
  <si>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</si>
  <si>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</si>
  <si>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</si>
  <si>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</si>
  <si>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</si>
  <si>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</si>
  <si>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</si>
  <si>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</si>
  <si>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</si>
  <si>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</si>
  <si>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</si>
  <si>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</si>
  <si>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</si>
  <si>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</si>
  <si>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</si>
  <si>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</si>
  <si>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</si>
  <si>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</si>
  <si>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</si>
  <si>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</si>
  <si>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</si>
  <si>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</si>
  <si>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</si>
  <si>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</si>
  <si>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</si>
  <si>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</si>
  <si>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</si>
  <si>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</si>
  <si>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</si>
  <si>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</si>
  <si>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</si>
  <si>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</si>
  <si>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</si>
  <si>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</si>
  <si>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</si>
  <si>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</si>
  <si>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</si>
  <si>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</si>
  <si>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</si>
  <si>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</si>
  <si>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</si>
  <si>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</si>
  <si>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</si>
  <si>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</si>
  <si>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</si>
  <si>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</si>
  <si>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</si>
  <si>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</si>
  <si>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</si>
  <si>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</si>
  <si>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</si>
  <si>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</si>
  <si>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</si>
  <si>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</si>
  <si>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</si>
  <si>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</si>
  <si>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</si>
  <si>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</si>
  <si>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</si>
  <si>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</si>
  <si>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</si>
  <si>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</si>
  <si>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</si>
  <si>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</si>
  <si>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</si>
  <si>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</si>
  <si>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</si>
  <si>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</si>
  <si>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</si>
  <si>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</si>
  <si>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</si>
  <si>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</si>
  <si>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</si>
  <si>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</si>
  <si>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</si>
  <si>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</si>
  <si>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</si>
  <si>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</si>
  <si>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</si>
  <si>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</si>
  <si>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</si>
  <si>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</si>
  <si>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</si>
  <si>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</si>
  <si>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</si>
  <si>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</si>
  <si>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</si>
  <si>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</si>
  <si>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</si>
  <si>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</si>
  <si>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</si>
  <si>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</si>
  <si>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</si>
  <si>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</si>
  <si>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</si>
  <si>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</si>
  <si>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</si>
  <si>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</si>
  <si>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</si>
  <si>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</si>
  <si>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</si>
  <si>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</si>
  <si>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</si>
  <si>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</si>
  <si>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</si>
  <si>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</si>
  <si>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</si>
  <si>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</si>
  <si>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</si>
  <si>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</si>
  <si>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</si>
  <si>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</si>
  <si>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</si>
  <si>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</si>
  <si>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</si>
  <si>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</si>
  <si>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</si>
  <si>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</si>
  <si>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</si>
  <si>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</si>
  <si>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</si>
  <si>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</si>
  <si>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</si>
  <si>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</si>
  <si>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</si>
  <si>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</si>
  <si>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</si>
  <si>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</si>
  <si>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</si>
  <si>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</si>
  <si>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</si>
  <si>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</si>
  <si>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</si>
  <si>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</si>
  <si>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</si>
  <si>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</si>
  <si>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</si>
  <si>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</si>
  <si>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</si>
  <si>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</si>
  <si>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</si>
  <si>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</si>
  <si>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</si>
  <si>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</si>
  <si>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</si>
  <si>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</si>
  <si>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</si>
  <si>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</si>
  <si>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</si>
  <si>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</si>
  <si>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</si>
  <si>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</si>
  <si>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</si>
  <si>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</si>
  <si>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</si>
  <si>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</si>
  <si>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</si>
  <si>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</si>
  <si>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</si>
  <si>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</si>
  <si>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</si>
  <si>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</si>
  <si>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</si>
  <si>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</si>
  <si>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</si>
  <si>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</si>
  <si>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</si>
  <si>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</si>
  <si>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</si>
  <si>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</si>
  <si>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</si>
  <si>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</si>
  <si>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</si>
  <si>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</si>
  <si>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</si>
  <si>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</si>
  <si>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</si>
  <si>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</si>
  <si>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</si>
  <si>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</si>
  <si>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</si>
  <si>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</si>
  <si>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</si>
  <si>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</si>
  <si>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</si>
  <si>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</si>
  <si>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</si>
  <si>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</si>
  <si>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</si>
  <si>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</si>
  <si>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</si>
  <si>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</si>
  <si>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</si>
  <si>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</si>
  <si>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</si>
  <si>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</si>
  <si>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</si>
  <si>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</si>
  <si>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</si>
  <si>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</si>
  <si>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</si>
  <si>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</si>
  <si>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</si>
  <si>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</si>
  <si>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</si>
  <si>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</si>
  <si>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</si>
  <si>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</si>
  <si>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</si>
  <si>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</si>
  <si>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</si>
  <si>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</si>
  <si>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</si>
  <si>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</si>
  <si>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</si>
  <si>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</si>
  <si>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</si>
  <si>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</si>
  <si>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</si>
  <si>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</si>
  <si>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</si>
  <si>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</si>
  <si>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</si>
  <si>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</si>
  <si>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</si>
  <si>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</si>
  <si>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</si>
  <si>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</si>
  <si>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</si>
  <si>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</si>
  <si>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</si>
  <si>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</si>
  <si>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</si>
  <si>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</si>
  <si>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</si>
  <si>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</si>
  <si>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</si>
  <si>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</si>
  <si>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</si>
  <si>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</si>
  <si>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</si>
  <si>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</si>
  <si>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</si>
  <si>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</si>
  <si>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</si>
  <si>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</si>
  <si>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</si>
  <si>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</si>
  <si>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</si>
  <si>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</si>
  <si>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</si>
  <si>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</si>
  <si>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</si>
  <si>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</si>
  <si>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</si>
  <si>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</si>
  <si>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</si>
  <si>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</si>
  <si>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</si>
  <si>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</si>
  <si>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</si>
  <si>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</si>
  <si>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</si>
  <si>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</si>
  <si>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</si>
  <si>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</si>
  <si>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</si>
  <si>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</si>
  <si>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</si>
  <si>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</si>
  <si>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</si>
  <si>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</si>
  <si>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</si>
  <si>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</si>
  <si>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</si>
  <si>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</si>
  <si>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</si>
  <si>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</si>
  <si>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</si>
  <si>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</si>
  <si>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</si>
  <si>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</si>
  <si>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</si>
  <si>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</si>
  <si>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</si>
  <si>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</si>
  <si>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</si>
  <si>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</si>
  <si>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</si>
  <si>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</si>
  <si>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</si>
  <si>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</si>
  <si>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</si>
  <si>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</si>
  <si>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</si>
  <si>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</si>
  <si>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</si>
  <si>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</si>
  <si>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</si>
  <si>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</si>
  <si>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</si>
  <si>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</si>
  <si>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</si>
  <si>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</si>
  <si>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</si>
  <si>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</si>
  <si>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</si>
  <si>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</si>
  <si>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</si>
  <si>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</si>
  <si>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</si>
  <si>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</si>
  <si>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</si>
  <si>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</si>
  <si>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</si>
  <si>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</si>
  <si>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</si>
  <si>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</si>
  <si>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</si>
  <si>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</si>
  <si>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</si>
  <si>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</si>
  <si>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</si>
  <si>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</si>
  <si>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</si>
  <si>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</si>
  <si>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</si>
  <si>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</si>
  <si>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</si>
  <si>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</si>
  <si>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</si>
  <si>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</si>
  <si>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</si>
  <si>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</si>
  <si>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</si>
  <si>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</si>
  <si>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</si>
  <si>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</si>
  <si>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</si>
  <si>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</si>
  <si>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</si>
  <si>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</si>
  <si>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</si>
  <si>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</si>
  <si>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</si>
  <si>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</si>
  <si>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</si>
  <si>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</si>
  <si>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</si>
  <si>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</si>
  <si>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</si>
  <si>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</si>
  <si>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</si>
  <si>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</si>
  <si>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</si>
  <si>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</si>
  <si>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</si>
  <si>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</si>
  <si>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</si>
  <si>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</si>
  <si>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</si>
  <si>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</si>
  <si>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</si>
  <si>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</si>
  <si>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</si>
  <si>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</si>
  <si>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</si>
  <si>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</si>
  <si>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</si>
  <si>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</si>
  <si>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</si>
  <si>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</si>
  <si>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</si>
  <si>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</si>
  <si>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</si>
  <si>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</si>
  <si>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</si>
  <si>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</si>
  <si>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</si>
  <si>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</si>
  <si>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</si>
  <si>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</si>
  <si>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</si>
  <si>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</si>
  <si>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</si>
  <si>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</si>
  <si>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</si>
  <si>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</si>
  <si>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</si>
  <si>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</si>
  <si>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</si>
  <si>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</si>
  <si>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</si>
  <si>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</si>
  <si>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</si>
  <si>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</si>
  <si>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</si>
  <si>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</si>
  <si>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</si>
  <si>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</si>
  <si>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</si>
  <si>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</si>
  <si>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</si>
  <si>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</si>
  <si>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</si>
  <si>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</si>
  <si>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</si>
  <si>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</si>
  <si>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</si>
  <si>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</si>
  <si>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</si>
  <si>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</si>
  <si>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</si>
  <si>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</si>
  <si>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</si>
  <si>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</si>
  <si>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</si>
  <si>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</si>
  <si>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</si>
  <si>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</si>
  <si>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</si>
  <si>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</si>
  <si>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</si>
  <si>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</si>
  <si>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</si>
  <si>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</si>
  <si>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</si>
  <si>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</si>
  <si>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</si>
  <si>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</si>
  <si>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</si>
  <si>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</si>
  <si>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</si>
  <si>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</si>
  <si>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</si>
  <si>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</si>
  <si>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</si>
  <si>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</si>
  <si>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</si>
  <si>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</si>
  <si>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</si>
  <si>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</si>
  <si>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</si>
  <si>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</si>
  <si>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</si>
  <si>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</si>
  <si>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</si>
  <si>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</si>
  <si>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</si>
  <si>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</si>
  <si>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</si>
  <si>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</si>
  <si>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</si>
  <si>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</si>
  <si>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</si>
  <si>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</si>
  <si>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</si>
  <si>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</si>
  <si>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</si>
  <si>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</si>
  <si>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</si>
  <si>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</si>
  <si>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</si>
  <si>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</si>
  <si>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</si>
  <si>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</si>
  <si>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</si>
  <si>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</si>
  <si>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</si>
  <si>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</si>
  <si>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</si>
  <si>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</si>
  <si>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</si>
  <si>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</si>
  <si>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</si>
  <si>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</si>
  <si>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</si>
  <si>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</si>
  <si>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</si>
  <si>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</si>
  <si>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</si>
  <si>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</si>
  <si>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</si>
  <si>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</si>
  <si>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</si>
  <si>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</si>
  <si>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</si>
  <si>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</si>
  <si>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</si>
  <si>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</si>
  <si>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</si>
  <si>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</si>
  <si>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</si>
  <si>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</si>
  <si>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</si>
  <si>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</si>
  <si>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</si>
  <si>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</si>
  <si>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</si>
  <si>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</si>
  <si>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</si>
  <si>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</si>
  <si>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</si>
  <si>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</si>
  <si>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</si>
  <si>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</si>
  <si>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</si>
  <si>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</si>
  <si>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</si>
  <si>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</si>
  <si>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</si>
  <si>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</si>
  <si>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</si>
  <si>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</si>
  <si>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</si>
  <si>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</si>
  <si>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</si>
  <si>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</si>
  <si>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</si>
  <si>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</si>
  <si>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</si>
  <si>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</si>
  <si>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</si>
  <si>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</si>
  <si>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</si>
  <si>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</si>
  <si>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</si>
  <si>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</si>
  <si>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</si>
  <si>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</si>
  <si>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</si>
  <si>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</si>
  <si>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</si>
  <si>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</si>
  <si>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</si>
  <si>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</si>
  <si>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</si>
  <si>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</si>
  <si>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</si>
  <si>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</si>
  <si>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</si>
  <si>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</si>
  <si>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</si>
  <si>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</si>
  <si>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</si>
  <si>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</si>
  <si>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</si>
  <si>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</si>
  <si>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</si>
  <si>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</si>
  <si>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</si>
  <si>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</si>
  <si>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</si>
  <si>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</si>
  <si>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</si>
  <si>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</si>
  <si>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</si>
  <si>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</si>
  <si>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</si>
  <si>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</si>
  <si>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</si>
  <si>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</si>
  <si>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</si>
  <si>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</si>
  <si>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</si>
  <si>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</si>
  <si>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</si>
  <si>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</si>
  <si>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</si>
  <si>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</si>
  <si>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</si>
  <si>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</si>
  <si>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</si>
  <si>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</si>
  <si>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</si>
  <si>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</si>
  <si>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</si>
  <si>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</si>
  <si>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</si>
  <si>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</si>
  <si>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</si>
  <si>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</si>
  <si>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</si>
  <si>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</si>
  <si>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</si>
  <si>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</si>
  <si>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</si>
  <si>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</si>
  <si>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</si>
  <si>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</si>
  <si>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</si>
  <si>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</si>
  <si>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</si>
  <si>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</si>
  <si>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</si>
  <si>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</si>
  <si>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</si>
  <si>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</si>
  <si>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</si>
  <si>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</si>
  <si>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</si>
  <si>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</si>
  <si>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</si>
  <si>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</si>
  <si>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</si>
  <si>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</si>
  <si>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</si>
  <si>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</si>
  <si>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</si>
  <si>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</si>
  <si>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</si>
  <si>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</si>
  <si>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</si>
  <si>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</si>
  <si>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</si>
  <si>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</si>
  <si>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</si>
  <si>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</si>
  <si>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</si>
  <si>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</si>
  <si>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</si>
  <si>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</si>
  <si>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</si>
  <si>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</si>
  <si>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</si>
  <si>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</si>
  <si>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</si>
  <si>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</si>
  <si>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</si>
  <si>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</si>
  <si>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</si>
  <si>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</si>
  <si>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</si>
  <si>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</si>
  <si>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</si>
  <si>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</si>
  <si>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</si>
  <si>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</si>
  <si>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</si>
  <si>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</si>
  <si>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</si>
  <si>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</si>
  <si>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</si>
  <si>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</si>
  <si>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</si>
  <si>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</si>
  <si>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</si>
  <si>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</si>
  <si>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</si>
  <si>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</si>
  <si>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</si>
  <si>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</si>
  <si>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</si>
  <si>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</si>
  <si>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</si>
  <si>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</si>
  <si>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</si>
  <si>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</si>
  <si>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</si>
  <si>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</si>
  <si>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</si>
  <si>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</si>
  <si>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</si>
  <si>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</si>
  <si>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</si>
  <si>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</si>
  <si>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</si>
  <si>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</si>
  <si>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</si>
  <si>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</si>
  <si>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</si>
  <si>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</si>
  <si>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</si>
  <si>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</si>
  <si>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</si>
  <si>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</si>
  <si>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</si>
  <si>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</si>
  <si>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</si>
  <si>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</si>
  <si>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</si>
  <si>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</si>
  <si>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</si>
  <si>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</si>
  <si>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</si>
  <si>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</si>
  <si>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</si>
  <si>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</si>
  <si>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</si>
  <si>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</si>
  <si>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</si>
  <si>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</si>
  <si>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</si>
  <si>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</si>
  <si>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</si>
  <si>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</si>
  <si>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</si>
  <si>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</si>
  <si>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</si>
  <si>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</si>
  <si>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</si>
  <si>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</si>
  <si>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</si>
  <si>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</si>
  <si>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</si>
  <si>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</si>
  <si>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</si>
  <si>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</si>
  <si>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</si>
  <si>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</si>
  <si>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</si>
  <si>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</si>
  <si>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</si>
  <si>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</si>
  <si>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</si>
  <si>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</si>
  <si>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</si>
  <si>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</si>
  <si>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</si>
  <si>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</si>
  <si>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</si>
  <si>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</si>
  <si>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</si>
  <si>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</si>
  <si>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</si>
  <si>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</si>
  <si>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</si>
  <si>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</si>
  <si>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</si>
  <si>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</si>
  <si>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</si>
  <si>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</si>
  <si>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</si>
  <si>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</si>
  <si>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</si>
  <si>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</si>
  <si>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</si>
  <si>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</si>
  <si>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</si>
  <si>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</si>
  <si>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</si>
  <si>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</si>
  <si>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</si>
  <si>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</si>
  <si>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</si>
  <si>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</si>
  <si>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</si>
  <si>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</si>
  <si>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</si>
  <si>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</si>
  <si>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</si>
  <si>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</si>
  <si>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</si>
  <si>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</si>
  <si>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</si>
  <si>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</si>
  <si>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</si>
  <si>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</si>
  <si>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</si>
  <si>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</si>
  <si>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</si>
  <si>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</si>
  <si>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</si>
  <si>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</si>
  <si>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</si>
  <si>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</si>
  <si>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</si>
  <si>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</si>
  <si>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</si>
  <si>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</si>
  <si>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</si>
  <si>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</si>
  <si>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</si>
  <si>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</si>
  <si>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</si>
  <si>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</si>
  <si>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</si>
  <si>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</si>
  <si>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</si>
  <si>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</si>
  <si>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</si>
  <si>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</si>
  <si>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</si>
  <si>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</si>
  <si>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</si>
  <si>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</si>
  <si>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</si>
  <si>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</si>
  <si>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</si>
  <si>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</si>
  <si>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</si>
  <si>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</si>
  <si>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</si>
  <si>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</si>
  <si>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</si>
  <si>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</si>
  <si>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</si>
  <si>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</si>
  <si>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</si>
  <si>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</si>
  <si>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</si>
  <si>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</si>
  <si>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</si>
  <si>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</si>
  <si>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</si>
  <si>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</si>
  <si>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</si>
  <si>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</si>
  <si>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</si>
  <si>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</si>
  <si>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</si>
  <si>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</si>
  <si>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</si>
  <si>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</si>
  <si>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</si>
  <si>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</si>
  <si>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</si>
  <si>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</si>
  <si>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</si>
  <si>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</si>
  <si>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</si>
  <si>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</si>
  <si>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</si>
  <si>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</si>
  <si>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</si>
  <si>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</si>
  <si>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</si>
  <si>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</si>
  <si>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</si>
  <si>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</si>
  <si>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</si>
  <si>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</si>
  <si>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</si>
  <si>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</si>
  <si>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</si>
  <si>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</si>
  <si>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</si>
  <si>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</si>
  <si>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</si>
  <si>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</si>
  <si>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</si>
  <si>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</si>
  <si>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</si>
  <si>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</si>
  <si>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</si>
  <si>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</si>
  <si>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</si>
  <si>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</si>
  <si>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</si>
  <si>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</si>
  <si>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</si>
  <si>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</si>
  <si>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</si>
  <si>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</si>
  <si>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</si>
  <si>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</si>
  <si>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</si>
  <si>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</si>
  <si>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</si>
  <si>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</si>
  <si>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</si>
  <si>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</si>
  <si>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</si>
  <si>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</si>
  <si>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</si>
  <si>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</si>
  <si>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</si>
  <si>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</si>
  <si>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</si>
  <si>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</si>
  <si>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</si>
  <si>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</si>
  <si>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</si>
  <si>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</si>
  <si>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</si>
  <si>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</si>
  <si>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</si>
  <si>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</si>
  <si>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</si>
  <si>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</si>
  <si>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</si>
  <si>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</si>
  <si>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</si>
  <si>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</si>
  <si>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</si>
  <si>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</si>
  <si>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</si>
  <si>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</si>
  <si>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</si>
  <si>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</si>
  <si>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</si>
  <si>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</si>
  <si>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</si>
  <si>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</si>
  <si>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</si>
  <si>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</si>
  <si>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</si>
  <si>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</si>
  <si>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</si>
  <si>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</si>
  <si>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</si>
  <si>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</si>
  <si>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</si>
  <si>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</si>
  <si>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</si>
  <si>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</si>
  <si>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</si>
  <si>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</si>
  <si>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</si>
  <si>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</si>
  <si>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</si>
  <si>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</si>
  <si>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</si>
  <si>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</si>
  <si>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</si>
  <si>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</si>
  <si>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</si>
  <si>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</si>
  <si>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</si>
  <si>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</si>
  <si>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</si>
  <si>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</si>
  <si>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</si>
  <si>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</si>
  <si>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</si>
  <si>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</si>
  <si>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</si>
  <si>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</si>
  <si>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</si>
  <si>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</si>
  <si>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</si>
  <si>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</si>
  <si>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</si>
  <si>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</si>
  <si>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</si>
  <si>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</si>
  <si>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</si>
  <si>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</si>
  <si>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</si>
  <si>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</si>
  <si>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</si>
  <si>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</si>
  <si>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</si>
  <si>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</si>
  <si>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</si>
  <si>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</si>
  <si>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</si>
  <si>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</si>
  <si>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</si>
  <si>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</si>
  <si>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</si>
  <si>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</si>
  <si>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</si>
  <si>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</si>
  <si>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</si>
  <si>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</si>
  <si>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</si>
  <si>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</si>
  <si>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</si>
  <si>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</si>
  <si>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</si>
  <si>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</si>
  <si>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</si>
  <si>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</si>
  <si>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</si>
  <si>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</si>
  <si>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</si>
  <si>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</si>
  <si>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</si>
  <si>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</si>
  <si>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</si>
  <si>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</si>
  <si>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</si>
  <si>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</si>
  <si>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</si>
  <si>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</si>
  <si>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</si>
  <si>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</si>
  <si>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</si>
  <si>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</si>
  <si>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</si>
  <si>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</si>
  <si>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</si>
  <si>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</si>
  <si>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</si>
  <si>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</si>
  <si>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</si>
  <si>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</si>
  <si>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</si>
  <si>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</si>
  <si>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</si>
  <si>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</si>
  <si>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</si>
  <si>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</si>
  <si>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</si>
  <si>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</si>
  <si>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</si>
  <si>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</si>
  <si>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</si>
  <si>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</si>
  <si>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</si>
  <si>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</si>
  <si>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</si>
  <si>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</si>
  <si>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</si>
  <si>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</si>
  <si>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</si>
  <si>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</si>
  <si>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</si>
  <si>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</si>
  <si>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</si>
  <si>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</si>
  <si>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</si>
  <si>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</si>
  <si>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</si>
  <si>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</si>
  <si>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</si>
  <si>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</si>
  <si>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</si>
  <si>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</si>
  <si>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</si>
  <si>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</si>
  <si>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</si>
  <si>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</si>
  <si>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</si>
  <si>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</si>
  <si>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</si>
  <si>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</si>
  <si>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</si>
  <si>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</si>
  <si>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</si>
  <si>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</si>
  <si>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</si>
  <si>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</si>
  <si>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</si>
  <si>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</si>
  <si>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</si>
  <si>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</si>
  <si>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</si>
  <si>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</si>
  <si>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</si>
  <si>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</si>
  <si>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</si>
  <si>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</si>
  <si>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</si>
  <si>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</si>
  <si>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</si>
  <si>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</si>
  <si>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</si>
  <si>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</si>
  <si>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</si>
  <si>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</si>
  <si>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</si>
  <si>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</si>
  <si>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</si>
  <si>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</si>
  <si>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</si>
  <si>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</si>
  <si>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</si>
  <si>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</si>
  <si>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</si>
  <si>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</si>
  <si>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</si>
  <si>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</si>
  <si>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</si>
  <si>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</si>
  <si>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</si>
  <si>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</si>
  <si>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</si>
  <si>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</si>
  <si>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</si>
  <si>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</si>
  <si>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</si>
  <si>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</si>
  <si>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</si>
  <si>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</si>
  <si>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</si>
  <si>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</si>
  <si>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</si>
  <si>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</si>
  <si>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</si>
  <si>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</si>
  <si>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</si>
  <si>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</si>
  <si>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</si>
  <si>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</si>
  <si>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</si>
  <si>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</si>
  <si>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</si>
  <si>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</si>
  <si>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</si>
  <si>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</si>
  <si>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</si>
  <si>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</si>
  <si>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</si>
  <si>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</si>
  <si>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</si>
  <si>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</si>
  <si>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</si>
  <si>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</si>
  <si>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</si>
  <si>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</si>
  <si>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</si>
  <si>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</si>
  <si>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</si>
  <si>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</si>
  <si>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</si>
  <si>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</si>
  <si>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</si>
  <si>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</si>
  <si>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</si>
  <si>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</si>
  <si>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</si>
  <si>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</si>
  <si>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</si>
  <si>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</si>
  <si>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</si>
  <si>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</si>
  <si>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</si>
  <si>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</si>
  <si>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</si>
  <si>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</si>
  <si>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</si>
  <si>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</si>
  <si>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</si>
  <si>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</si>
  <si>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</si>
  <si>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</si>
  <si>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</si>
  <si>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</si>
  <si>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</si>
  <si>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</si>
  <si>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</si>
  <si>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</si>
  <si>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</si>
  <si>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</si>
  <si>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</si>
  <si>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</si>
  <si>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</si>
  <si>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</si>
  <si>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</si>
  <si>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</si>
  <si>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</si>
  <si>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</si>
  <si>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</si>
  <si>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</si>
  <si>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</si>
  <si>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</si>
  <si>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</si>
  <si>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</si>
  <si>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</si>
  <si>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</si>
  <si>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</si>
  <si>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</si>
  <si>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</si>
  <si>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</si>
  <si>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</si>
  <si>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</si>
  <si>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</si>
  <si>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</si>
  <si>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</si>
  <si>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</si>
  <si>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</si>
  <si>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</si>
  <si>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</si>
  <si>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</si>
  <si>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</si>
  <si>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</si>
  <si>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</si>
  <si>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</si>
  <si>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</si>
  <si>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</si>
  <si>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</si>
  <si>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</si>
  <si>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</si>
  <si>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</si>
  <si>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</si>
  <si>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</si>
  <si>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</si>
  <si>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</si>
  <si>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</si>
  <si>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</si>
  <si>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</si>
  <si>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</si>
  <si>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</si>
  <si>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</si>
  <si>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</si>
  <si>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</si>
  <si>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</si>
  <si>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</si>
  <si>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</si>
  <si>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</si>
  <si>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</si>
  <si>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</si>
  <si>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</si>
  <si>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</si>
  <si>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</si>
  <si>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</si>
  <si>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</si>
  <si>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</si>
  <si>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</si>
  <si>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</si>
  <si>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</si>
  <si>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</si>
  <si>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</si>
  <si>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</si>
  <si>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</si>
  <si>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</si>
  <si>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</si>
  <si>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</si>
  <si>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</si>
  <si>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</si>
  <si>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</si>
  <si>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</si>
  <si>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</si>
  <si>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</si>
  <si>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</si>
  <si>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</si>
  <si>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</si>
  <si>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</si>
  <si>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</si>
  <si>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</si>
  <si>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</si>
  <si>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</si>
  <si>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</si>
  <si>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</si>
  <si>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</si>
  <si>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</si>
  <si>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</si>
  <si>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</si>
  <si>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</si>
  <si>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</si>
  <si>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</si>
  <si>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</si>
  <si>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</si>
  <si>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</si>
  <si>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</si>
  <si>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</si>
  <si>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</si>
  <si>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</si>
  <si>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</si>
  <si>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</si>
  <si>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</si>
  <si>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</si>
  <si>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</si>
  <si>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</si>
  <si>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</si>
  <si>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</si>
  <si>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</si>
  <si>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</si>
  <si>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</si>
  <si>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</si>
  <si>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</si>
  <si>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</si>
  <si>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</si>
  <si>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</si>
  <si>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</si>
  <si>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</si>
  <si>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</si>
  <si>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</si>
  <si>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</si>
  <si>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</si>
  <si>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</si>
  <si>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</si>
  <si>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</si>
  <si>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</si>
  <si>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</si>
  <si>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</si>
  <si>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</si>
  <si>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</si>
  <si>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</si>
  <si>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</si>
  <si>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</si>
  <si>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</si>
  <si>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</si>
  <si>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</si>
  <si>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</si>
  <si>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</si>
  <si>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</si>
  <si>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</si>
  <si>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</si>
  <si>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</si>
  <si>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</si>
  <si>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</si>
  <si>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</si>
  <si>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</si>
  <si>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</si>
  <si>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</si>
  <si>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</si>
  <si>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</si>
  <si>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</si>
  <si>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</si>
  <si>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</si>
  <si>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</si>
  <si>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</si>
  <si>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</si>
  <si>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</si>
  <si>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</si>
  <si>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</si>
  <si>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</si>
  <si>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</si>
  <si>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</si>
  <si>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</si>
  <si>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</si>
  <si>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</si>
  <si>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</si>
  <si>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</si>
  <si>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</si>
  <si>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</si>
  <si>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</si>
  <si>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</si>
  <si>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</si>
  <si>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</si>
  <si>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</si>
  <si>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</si>
  <si>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</si>
  <si>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</si>
  <si>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</si>
  <si>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</si>
  <si>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</si>
  <si>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</si>
  <si>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</si>
  <si>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</si>
  <si>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</si>
  <si>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</si>
  <si>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</si>
  <si>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</si>
  <si>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</si>
  <si>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</si>
  <si>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</si>
  <si>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</si>
  <si>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</si>
  <si>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</si>
  <si>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</si>
  <si>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</si>
  <si>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</si>
  <si>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</si>
  <si>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</si>
  <si>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</si>
  <si>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</si>
  <si>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</si>
  <si>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</si>
  <si>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</si>
  <si>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</si>
  <si>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</si>
  <si>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</si>
  <si>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</si>
  <si>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</si>
  <si>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</si>
  <si>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</si>
  <si>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</si>
  <si>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</si>
  <si>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</si>
  <si>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</si>
  <si>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</si>
  <si>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</si>
  <si>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</si>
  <si>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</si>
  <si>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</si>
  <si>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</si>
  <si>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</si>
  <si>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</si>
  <si>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</si>
  <si>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</si>
  <si>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</si>
  <si>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</si>
  <si>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</si>
  <si>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</si>
  <si>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</si>
  <si>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</si>
  <si>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</si>
  <si>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</si>
  <si>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</si>
  <si>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</si>
  <si>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</si>
  <si>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</si>
  <si>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</si>
  <si>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</si>
  <si>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</si>
  <si>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</si>
  <si>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</si>
  <si>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</si>
  <si>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</si>
  <si>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</si>
  <si>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</si>
  <si>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</si>
  <si>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</si>
  <si>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</si>
  <si>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</si>
  <si>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</si>
  <si>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</si>
  <si>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</si>
  <si>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</si>
  <si>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</si>
  <si>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</si>
  <si>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</si>
  <si>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</si>
  <si>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</si>
  <si>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</si>
  <si>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</si>
  <si>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</si>
  <si>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</si>
  <si>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</si>
  <si>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</si>
  <si>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</si>
  <si>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</si>
  <si>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</si>
  <si>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</si>
  <si>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</si>
  <si>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</si>
  <si>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</si>
  <si>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</si>
  <si>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</si>
  <si>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</si>
  <si>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</si>
  <si>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</si>
  <si>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</si>
  <si>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</si>
  <si>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</si>
  <si>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</si>
  <si>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</si>
  <si>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</si>
  <si>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</si>
  <si>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</si>
  <si>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</si>
  <si>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</si>
  <si>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</si>
  <si>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</si>
  <si>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</si>
  <si>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</si>
  <si>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</si>
  <si>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</si>
  <si>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</si>
  <si>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</si>
  <si>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</si>
  <si>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</si>
  <si>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</si>
  <si>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</si>
  <si>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</si>
  <si>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</si>
  <si>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</si>
  <si>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</si>
  <si>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</si>
  <si>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</si>
  <si>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</si>
  <si>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</si>
  <si>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</si>
  <si>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</si>
  <si>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</si>
  <si>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</si>
  <si>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</si>
  <si>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</si>
  <si>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</si>
  <si>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</si>
  <si>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</si>
  <si>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</si>
  <si>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</si>
  <si>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</si>
  <si>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</si>
  <si>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</si>
  <si>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</si>
  <si>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</si>
  <si>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</si>
  <si>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</si>
  <si>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</si>
  <si>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</si>
  <si>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</si>
  <si>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</si>
  <si>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</si>
  <si>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</si>
  <si>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</si>
  <si>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</si>
  <si>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</si>
  <si>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</si>
  <si>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</si>
  <si>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</si>
  <si>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</si>
  <si>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</si>
  <si>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</si>
  <si>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</si>
  <si>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</si>
  <si>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</si>
  <si>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</si>
  <si>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</si>
  <si>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</si>
  <si>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</si>
  <si>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</si>
  <si>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</si>
  <si>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</si>
  <si>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</si>
  <si>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</si>
  <si>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</si>
  <si>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</si>
  <si>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</si>
  <si>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</si>
  <si>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</si>
  <si>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</si>
  <si>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</si>
  <si>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</si>
  <si>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</si>
  <si>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</si>
  <si>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</si>
  <si>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</si>
  <si>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</si>
  <si>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</si>
  <si>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</si>
  <si>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</si>
  <si>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</si>
  <si>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</si>
  <si>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</si>
  <si>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</si>
  <si>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</si>
  <si>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</si>
  <si>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</si>
  <si>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</si>
  <si>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</si>
  <si>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</si>
  <si>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</si>
  <si>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</si>
  <si>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</si>
  <si>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</si>
  <si>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</si>
  <si>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</si>
  <si>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</si>
  <si>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</si>
  <si>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</si>
  <si>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</si>
  <si>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 xml:space="preserve">PCM-20251128-00000783
</t>
  </si>
  <si>
    <t xml:space="preserve">2025-11-28 15:23:37
</t>
  </si>
  <si>
    <t xml:space="preserve">  restored by PG </t>
  </si>
  <si>
    <t>`</t>
  </si>
  <si>
    <t xml:space="preserve"> PCM-20250215-00000830 </t>
  </si>
  <si>
    <t>LTE site still down and  site located in aramco area access issue need special permission</t>
  </si>
  <si>
    <t>NO PCM</t>
  </si>
  <si>
    <t>120 MIN</t>
  </si>
  <si>
    <t>PCM-20251128-00000747</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</si>
  <si>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</si>
  <si>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</si>
  <si>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</si>
  <si>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</si>
  <si>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</si>
  <si>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</si>
  <si>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</si>
  <si>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</si>
  <si>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</si>
  <si>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PCM-20251128-00000709</t>
  </si>
  <si>
    <t xml:space="preserve">EM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</si>
</sst>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8">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4" totalsRowShown="0" headerRowDxfId="156" dataDxfId="155" headerRowBorderDxfId="153" tableBorderDxfId="154" totalsRowBorderDxfId="152">
  <autoFilter ref="A1:CJ8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tabSelected="1" workbookViewId="0">
      <selection activeCell="K14" sqref="K1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326.74141793981107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148"/>
      <c r="E3" s="135"/>
      <c r="F3" s="134"/>
      <c r="G3" s="133">
        <f ca="1">IFERROR(NOW()-F3,"-")</f>
        <v>45989.689843865737</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45989.689843865737</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45989.689843865737</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45989.689843865737</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45989.689843865737</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45989.689843865737</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45989.689843865737</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45989.689843865737</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45989.689843865737</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45989.689843865737</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45989.689843865737</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45989.689843865737</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45989.689843865737</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45989.689843865737</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45989.689843865737</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45989.689843865737</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45989.689843865737</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45989.689843865737</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45989.689843865737</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45989.689843865737</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45989.689843865737</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45989.689843865737</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45989.689843865737</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45989.689843865737</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45989.689843865737</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45989.689843865737</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45989.689843865737</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45989.689843865737</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45989.689843865737</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45989.689843865737</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45989.689843865737</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45989.689843865737</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45989.689843865737</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45989.689843865737</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45989.689843865737</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45989.689843865737</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45989.689843865737</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45989.689843865737</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332E06B2-66C8-45D1-B7FF-265BEDF6312F}"/>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4"/>
  <sheetViews>
    <sheetView workbookViewId="0">
      <pane ySplit="1" topLeftCell="D7" activePane="bottomLeft" state="frozen"/>
      <selection pane="bottomLeft"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164.69000624999899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5.3024252314789919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1.0490340277756331</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44" t="s">
        <v>39113</v>
      </c>
      <c r="B6" s="18" t="str">
        <f>IFERROR(VLOOKUP(D6,DB!A:K,11,0),"")</f>
        <v>R2</v>
      </c>
      <c r="C6" s="18">
        <v>1</v>
      </c>
      <c r="D6" s="19" t="s">
        <v>25791</v>
      </c>
      <c r="E6" s="99" t="s">
        <v>39021</v>
      </c>
      <c r="F6" s="100">
        <v>45989.646365740744</v>
      </c>
      <c r="G6" s="101">
        <f ca="1">IFERROR(NOW()-F6,"-")</f>
        <v>4.3478472216520458E-2</v>
      </c>
      <c r="H6" s="145" t="s">
        <v>39114</v>
      </c>
      <c r="I6" s="18" t="str">
        <f>IFERROR(VLOOKUP(D6,DB!A:F,6,0),"")</f>
        <v>SCECO</v>
      </c>
      <c r="J6" s="18" t="str">
        <f>IFERROR(VLOOKUP(D6,DB!A:G,7,0),"")</f>
        <v>Vandalized</v>
      </c>
      <c r="K6" s="19" t="s">
        <v>39115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45989.68984421296</v>
      </c>
      <c r="H7" s="100"/>
      <c r="I7" s="18" t="str">
        <f>IFERROR(VLOOKUP(D7,DB!A:F,6,0),"")</f>
        <v/>
      </c>
      <c r="J7" s="18" t="str">
        <f>IFERROR(VLOOKUP(D7,DB!A:G,7,0),"")</f>
        <v/>
      </c>
      <c r="K7" s="19" t="s">
        <v>39116</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45989.68984421296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45989.68984421296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45989.68984421296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45989.68984421296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45989.68984421296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45989.68984421296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45989.68984421296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45989.68984421296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45989.68984421296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45989.68984421296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45989.68984421296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45989.68984421296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45989.68984421296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45989.68984421296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45989.68984421296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45989.68984421296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45989.68984421296</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45989.68984421296</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45989.68984421296</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45989.68984421296</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45989.68984421296</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45989.68984421296</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45989.68984421296</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45989.68984421296</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45989.68984421296</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45989.68984421296</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45989.68984421296</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45989.68984421296</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45989.68984421296</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45989.68984421296</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45989.68984421296</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45989.68984421296</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45989.68984421296</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45989.68984421296</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45989.68984421296</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45989.68984421296</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45989.68984421296</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45989.68984421296</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45989.68984421296</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45989.68984421296</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45989.68984421296</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45989.68984421296</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45989.68984421296</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45989.68984421296</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45989.68984421296</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45989.68984421296</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45989.68984421296</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45989.68984421296</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45989.68984421296</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45989.68984421296</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45989.68984421296</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45989.68984421296</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45989.68984421296</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45989.68984421296</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45989.68984421296</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45989.68984421296</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45989.68984421296</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45989.68984421296</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45989.68984421296</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45989.68984421296</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45989.68984421296</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45989.68984421296</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45989.68984421296</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45989.68984421296</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45989.68984421296</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45989.68984421296</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45989.68984421296</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45989.68984421296</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45989.68984421296</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45989.68984421296</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45989.68984421296</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45989.68984421296</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45989.68984421296</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45989.68984421296</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45989.68984421296</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45989.68984421296</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45989.68984421296</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sheetData>
  <dataValidations count="2">
    <dataValidation allowBlank="1" showInputMessage="1" showErrorMessage="1" sqref="E1" xr:uid="{4D935161-CDD3-4592-B877-3FB59C99E142}"/>
    <dataValidation type="list" allowBlank="1" showInputMessage="1" showErrorMessage="1" sqref="E3:E8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45989.68984421296</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45989.68984421296</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45989.68984421296</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45989.68984421296</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45989.68984421296</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45989.68984421296</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45989.68984421296</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45989.68984421296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45989.68984421296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45989.68984421296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45989.68984421296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45989.68984421296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45989.68984421296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45989.68984421296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45989.68984421296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45989.68984421296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45989.68984421296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45989.68984421296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45989.68984421296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45989.68984421296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45989.68984421296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45989.68984421296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45989.68984421296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45989.68984421296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45989.68984421296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45989.68984421296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45989.68984421296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45989.68984421296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45989.68984421296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45989.68984421296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45989.68984421296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45989.68984421296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45989.68984421296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45989.68984421296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45989.68984421296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45989.68984421296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45989.68984421296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45989.68984421296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45989.68984421296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45989.68984421296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45989.68984421296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45989.68984421296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45989.68984421296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45989.68984421296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45989.68984421296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45989.68984421296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45989.68984421296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45989.68984421296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45989.68984421296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45989.68984421296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45989.68984421296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45989.68984421296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45989.68984421296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45989.68984421296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45989.68984421296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45989.68984421296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45989.68984421296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45989.68984421296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45989.68984421296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45989.68984421296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45989.68984421296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45989.68984421296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45989.68984421296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45989.68984421296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45989.68984421296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45989.68984421296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45989.68984421296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45989.68984421296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45989.68984421296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45989.68984421296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45989.68984421296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45989.68984421296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45989.68984421296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45989.68984421296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45989.68984421296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45989.68984421296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45989.68984421296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45989.68984421296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45989.68984421296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45989.68984421296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45989.68984421296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45989.68984421296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45989.68984421296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45989.68984421296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45989.68984421296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45989.68984421296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45989.68984421296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45989.68984421296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45989.68984421296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45989.68984421296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45989.68984421296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45989.68984421296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45989.68984421296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45989.68984421296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45989.68984421296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45989.68984421296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45989.68984421296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45989.68984421296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45989.68984421296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45989.68984421296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45989.68984421296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45989.68984421296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45989.68984421296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45989.68984421296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45989.68984421296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45989.68984421296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45989.68984421296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45989.68984421296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45989.68984421296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45989.68984421296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45989.68984421296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45989.68984421296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45989.68984421296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45989.68984421296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45989.68984421296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45989.68984421296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45989.68984421296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45989.68984421296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45989.68984421296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45989.68984421296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45989.68984421296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45989.68984421296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45989.68984421296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45989.68984421296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45989.68984421296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45989.68984421296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45989.68984421296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45989.68984421296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45989.68984421296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45989.68984421296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45989.68984421296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45989.68984421296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45989.68984421296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45989.68984421296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45989.68984421296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45989.68984421296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45989.68984421296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45989.68984421296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45989.68984421296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45989.68984421296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45989.68984421296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45989.68984421296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45989.68984421296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45989.68984421296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45989.68984421296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45989.68984421296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45989.68984421296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45989.68984421296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45989.68984421296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45989.68984421296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45989.68984421296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45989.68984421296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45989.68984421296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45989.68984421296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45989.68984421296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45989.68984421296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45989.68984421296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45989.68984421296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45989.68984421296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45989.68984421296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45989.68984421296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45989.68984421296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45989.68984421296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45989.68984421296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45989.68984421296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45989.68984421296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45989.68984421296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45989.68984421296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45989.68984421296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45989.68984421296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45989.68984421296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45989.68984421296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45989.68984421296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45989.68984421296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45989.68984421296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45989.68984421296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45989.68984421296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45989.68984421296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45989.68984421296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45989.68984421296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45989.68984421296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45989.68984421296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45989.68984421296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45989.68984421296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45989.68984421296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45989.68984421296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45989.68984421296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45989.68984421296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45989.68984421296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45989.68984421296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45989.68984421296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45989.68984421296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45989.68984421296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45989.68984421296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45989.68984421296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45989.68984421296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45989.68984421296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45989.68984421296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45989.68984421296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45989.68984421296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45989.68984421296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45989.68984421296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45989.68984421296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45989.68984421296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45989.68984421296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45989.68984421296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45989.68984421296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45989.68984421296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45989.68984421296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45989.68984421296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45989.68984421296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45989.68984421296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45989.68984421296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45989.68984421296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45989.68984421296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45989.68984421296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45989.68984421296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45989.68984421296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45989.68984421296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45989.68984421296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45989.68984421296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45989.68984421296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45989.68984421296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45989.68984421296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45989.68984421296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45989.68984421296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45989.68984421296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45989.68984421296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45989.68984421296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45989.68984421296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45989.68984421296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45989.68984421296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45989.68984421296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45989.68984421296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45989.68984421296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45989.68984421296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45989.68984421296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45989.68984421296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45989.68984421296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45989.68984421296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45989.68984421296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45989.68984421296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45989.68984421296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45989.68984421296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45989.68984421296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45989.68984421296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45989.68984421296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45989.68984421296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45989.68984421296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45989.68984421296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45989.68984421296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45989.68984421296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45989.68984421296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45989.68984421296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45989.68984421296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45989.68984421296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45989.68984421296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45989.68984421296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45989.68984421296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45989.68984421296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45989.68984421296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45989.68984421296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45989.68984421296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45989.68984421296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45989.68984421296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45989.68984421296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45989.68984421296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45989.68984421296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45989.68984421296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45989.68984421296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45989.68984421296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45989.68984421296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45989.68984421296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45989.68984421296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45989.68984421296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45989.68984421296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45989.68984421296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45989.68984421296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45989.68984421296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45989.68984421296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45989.68984421296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45989.68984421296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45989.68984421296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45989.68984421296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45989.68984421296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45989.68984421296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45989.68984421296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45989.68984421296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45989.68984421296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45989.68984421296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45989.68984421296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45989.68984421296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45989.68984421296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45989.68984421296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45989.68984421296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45989.68984421296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45989.68984421296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45989.68984421296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45989.68984421296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45989.68984421296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45989.68984421296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45989.68984421296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45989.68984421296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45989.68984421296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45989.68984421296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45989.68984421296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45989.68984421296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45989.68984421296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45989.68984421296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45989.68984421296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45989.68984421296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45989.68984421296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45989.68984421296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45989.68984421296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45989.68984421296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45989.68984421296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45989.68984421296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45989.68984421296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45989.68984421296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45989.68984421296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45989.68984421296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45989.68984421296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45989.68984421296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45989.68984421296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45989.68984421296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45989.68984421296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45989.68984421296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45989.68984421296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45989.68984421296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45989.68984421296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45989.68984421296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45989.68984421296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45989.68984421296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45989.68984421296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45989.68984421296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45989.68984421296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45989.68984421296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45989.68984421296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45989.68984421296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45989.68984421296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45989.68984421296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45989.68984421296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45989.68984421296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45989.68984421296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45989.68984421296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45989.68984421296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45989.68984421296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45989.68984421296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45989.68984421296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45989.68984421296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45989.68984421296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45989.68984421296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45989.68984421296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45989.68984421296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45989.68984421296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45989.68984421296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45989.68984421296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45989.68984421296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45989.68984421296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45989.68984421296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45989.68984421296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45989.68984421296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45989.68984421296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45989.68984421296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45989.68984421296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45989.68984421296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45989.68984421296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45989.68984421296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45989.68984421296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45989.68984421296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45989.68984421296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45989.68984421296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45989.68984421296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45989.68984421296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45989.68984421296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45989.68984421296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45989.68984421296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45989.68984421296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45989.68984421296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45989.68984421296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45989.68984421296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45989.68984421296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45989.68984421296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45989.68984421296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45989.68984421296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45989.68984421296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45989.68984421296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45989.68984421296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45989.68984421296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45989.68984421296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45989.68984421296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45989.68984421296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45989.68984421296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45989.68984421296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45989.68984421296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45989.68984421296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45989.68984421296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45989.68984421296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45989.68984421296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45989.68984421296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45989.68984421296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45989.68984421296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45989.68984421296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45989.68984421296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45989.68984421296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45989.68984421296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45989.68984421296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45989.68984421296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45989.68984421296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45989.68984421296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45989.68984421296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45989.68984421296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45989.68984421296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45989.68984421296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45989.68984421296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45989.68984421296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45989.68984421296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45989.68984421296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45989.68984421296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45989.68984421296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45989.68984421296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45989.68984421296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45989.68984421296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45989.68984421296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45989.68984421296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45989.68984421296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45989.68984421296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45989.68984421296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45989.68984421296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45989.68984421296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45989.68984421296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45989.68984421296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45989.68984421296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45989.68984421296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45989.68984421296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45989.68984421296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45989.68984421296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45989.68984421296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45989.68984421296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45989.68984421296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45989.68984421296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45989.68984421296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45989.68984421296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45989.68984421296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45989.68984421296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45989.68984421296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45989.68984421296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45989.68984421296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45989.68984421296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45989.68984421296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45989.68984421296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45989.68984421296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45989.68984421296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45989.68984421296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45989.68984421296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45989.68984421296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45989.68984421296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45989.68984421296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45989.68984421296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45989.68984421296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45989.68984421296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45989.68984421296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45989.68984421296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45989.68984421296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45989.68984421296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45989.68984421296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45989.68984421296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45989.68984421296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45989.68984421296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45989.68984421296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45989.68984421296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45989.68984421296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45989.68984421296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45989.68984421296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45989.68984421296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45989.68984421296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45989.68984421296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45989.68984421296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45989.68984421296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45989.68984421296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45989.68984421296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45989.68984421296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45989.68984421296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45989.68984421296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45989.68984421296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45989.68984421296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45989.68984421296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45989.68984421296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45989.68984421296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45989.68984421296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45989.68984421296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45989.68984421296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45989.68984421296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45989.68984421296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45989.68984421296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45989.68984421296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45989.68984421296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45989.68984421296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45989.68984421296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45989.68984421296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45989.68984421296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45989.68984421296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45989.68984421296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45989.68984421296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45989.68984421296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45989.68984421296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45989.68984421296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45989.68984421296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45989.68984421296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45989.68984421296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45989.68984421296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45989.68984421296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45989.68984421296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45989.68984421296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45989.68984421296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45989.68984421296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45989.68984421296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45989.68984421296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45989.68984421296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45989.68984421296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45989.68984421296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45989.68984421296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45989.68984421296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45989.68984421296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45989.68984421296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45989.68984421296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45989.68984421296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45989.68984421296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45989.68984421296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45989.68984421296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45989.68984421296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45989.68984421296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45989.68984421296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45989.68984421296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45989.68984421296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45989.68984421296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45989.68984421296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45989.68984421296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45989.68984421296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45989.68984421296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45989.68984421296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45989.68984421296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45989.68984421296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45989.68984421296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45989.68984421296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45989.68984421296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45989.68984421296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45989.68984421296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45989.68984421296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45989.68984421296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45989.68984421296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45989.68984421296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45989.68984421296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45989.68984421296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45989.68984421296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45989.68984421296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45989.68984421296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45989.68984421296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45989.68984421296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45989.68984421296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45989.68984421296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45989.68984421296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45989.68984421296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45989.68984421296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45989.68984421296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45989.68984421296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45989.68984421296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45989.68984421296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45989.68984421296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45989.68984421296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45989.68984421296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45989.68984421296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45989.68984421296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45989.68984421296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45989.68984421296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45989.68984421296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45989.68984421296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45989.68984421296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45989.68984421296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45989.68984421296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45989.68984421296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45989.68984421296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45989.68984421296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45989.68984421296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45989.68984421296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45989.68984421296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45989.68984421296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45989.68984421296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45989.68984421296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45989.68984421296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45989.68984421296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45989.68984421296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45989.68984421296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45989.68984421296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45989.68984421296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45989.68984421296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45989.68984421296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45989.68984421296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45989.68984421296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45989.68984421296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45989.68984421296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45989.68984421296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45989.68984421296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45989.68984421296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45989.68984421296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45989.68984421296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45989.68984421296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45989.68984421296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45989.68984421296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45989.68984421296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45989.68984421296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45989.68984421296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45989.68984421296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45989.68984421296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45989.68984421296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45989.68984421296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45989.68984421296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45989.68984421296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45989.68984421296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45989.68984421296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45989.68984421296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45989.68984421296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45989.68984421296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45989.68984421296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45989.68984421296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45989.68984421296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45989.68984421296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45989.68984421296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45989.68984421296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45989.68984421296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45989.68984421296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45989.68984421296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45989.68984421296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45989.68984421296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45989.68984421296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45989.68984421296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45989.68984421296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45989.68984421296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45989.68984421296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45989.68984421296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45989.68984421296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45989.68984421296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45989.68984421296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45989.68984421296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45989.68984421296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45989.68984421296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45989.68984421296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45989.68984421296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45989.68984421296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45989.68984421296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45989.68984421296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45989.68984421296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45989.68984421296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45989.68984421296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45989.68984421296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45989.68984421296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45989.68984421296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45989.68984421296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45989.68984421296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45989.68984421296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45989.68984421296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45989.68984421296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45989.68984421296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45989.68984421296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45989.68984421296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45989.68984421296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45989.68984421296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45989.68984421296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45989.68984421296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45989.68984421296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45989.68984421296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45989.68984421296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45989.68984421296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45989.68984421296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45989.68984421296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45989.68984421296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45989.68984421296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45989.68984421296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45989.68984421296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45989.68984421296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45989.68984421296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45989.68984421296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45989.68984421296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45989.68984421296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45989.68984421296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45989.68984421296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45989.68984421296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45989.68984421296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45989.68984421296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45989.68984421296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45989.68984421296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45989.68984421296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45989.68984421296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45989.68984421296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45989.68984421296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45989.68984421296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45989.68984421296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45989.68984421296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45989.68984421296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45989.68984421296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45989.68984421296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45989.68984421296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45989.68984421296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45989.68984421296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45989.68984421296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45989.68984421296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45989.68984421296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45989.68984421296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45989.68984421296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45989.68984421296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45989.68984421296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45989.68984421296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45989.68984421296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45989.68984421296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45989.68984421296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45989.68984421296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45989.68984421296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45989.68984421296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45989.68984421296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45989.68984421296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45989.68984421296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45989.68984421296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45989.68984421296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45989.68984421296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45989.68984421296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45989.68984421296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45989.68984421296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45989.68984421296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45989.68984421296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45989.68984421296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45989.68984421296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45989.68984421296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45989.68984421296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45989.68984421296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45989.68984421296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45989.68984421296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45989.68984421296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45989.68984421296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45989.68984421296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45989.68984421296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45989.68984421296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45989.68984421296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45989.68984421296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45989.68984421296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45989.68984421296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45989.68984421296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45989.68984421296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45989.68984421296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45989.68984421296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45989.68984421296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45989.68984421296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45989.68984421296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45989.68984421296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45989.68984421296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45989.68984421296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45989.68984421296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45989.68984421296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45989.68984421296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45989.68984421296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45989.68984421296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45989.68984421296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45989.68984421296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45989.68984421296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45989.68984421296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45989.68984421296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45989.68984421296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45989.68984421296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45989.68984421296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45989.68984421296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45989.68984421296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45989.68984421296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45989.68984421296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45989.68984421296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45989.68984421296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45989.68984421296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45989.68984421296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45989.68984421296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45989.68984421296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45989.68984421296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45989.68984421296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45989.68984421296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45989.68984421296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45989.68984421296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45989.68984421296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45989.68984421296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45989.68984421296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45989.68984421296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45989.68984421296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45989.68984421296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45989.68984421296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45989.68984421296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45989.68984421296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45989.68984421296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45989.68984421296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45989.68984421296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45989.68984421296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45989.68984421296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45989.68984421296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45989.68984421296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45989.68984421296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45989.68984421296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45989.68984421296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45989.68984421296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45989.68984421296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45989.68984421296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45989.68984421296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45989.68984421296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45989.68984421296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45989.68984421296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45989.68984421296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45989.68984421296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45989.68984421296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45989.68984421296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45989.68984421296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45989.68984421296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45989.68984421296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45989.68984421296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45989.68984421296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45989.68984421296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45989.68984421296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45989.68984421296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45989.68984421296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45989.68984421296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45989.68984421296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45989.68984421296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45989.68984421296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45989.68984421296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45989.68984421296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45989.68984421296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45989.68984421296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45989.68984421296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45989.68984421296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45989.68984421296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45989.68984421296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45989.68984421296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45989.68984421296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45989.68984421296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45989.68984421296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45989.68984421296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45989.68984421296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45989.68984421296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45989.68984421296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45989.68984421296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45989.68984421296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45989.68984421296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45989.68984421296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45989.68984421296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45989.68984421296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45989.68984421296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45989.68984421296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45989.68984421296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45989.68984421296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45989.68984421296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45989.68984421296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45989.68984421296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45989.68984421296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45989.68984421296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45989.68984421296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45989.68984421296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45989.68984421296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45989.68984421296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45989.68984421296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45989.68984421296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45989.68984421296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45989.68984421296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45989.68984421296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45989.68984421296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45989.68984421296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45989.68984421296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45989.68984421296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45989.68984421296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45989.68984421296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45989.68984421296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45989.68984421296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45989.68984421296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45989.68984421296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45989.68984421296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45989.68984421296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45989.68984421296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45989.68984421296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45989.68984421296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45989.68984421296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45989.68984421296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45989.68984421296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45989.68984421296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45989.68984421296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45989.68984421296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45989.68984421296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45989.68984421296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45989.68984421296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45989.68984421296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45989.68984421296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45989.68984421296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45989.68984421296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45989.68984421296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45989.68984421296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45989.68984421296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45989.68984421296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45989.68984421296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45989.68984421296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45989.68984421296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45989.68984421296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45989.68984421296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45989.68984421296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45989.68984421296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45989.68984421296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45989.68984421296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45989.68984421296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45989.68984421296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45989.68984421296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45989.68984421296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45989.68984421296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45989.68984421296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45989.68984421296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45989.68984421296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45989.68984421296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45989.68984421296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45989.68984421296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45989.68984421296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45989.68984421296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45989.68984421296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45989.68984421296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45989.68984421296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45989.68984421296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45989.68984421296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45989.68984421296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45989.68984421296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45989.68984421296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45989.68984421296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45989.68984421296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45989.68984421296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45989.68984421296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45989.68984421296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45989.68984421296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45989.68984421296</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45989.68984421296</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45989.68984421296</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45989.68984421296</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45989.68984421296</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45989.68984421296</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45989.68984421296</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45989.68984421296</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45989.68984421296</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45989.68984421296</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45989.68984421296</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45989.68984421296</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45989.68984421296</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45989.68984421296</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45989.68984421296</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45989.68984421296</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45989.68984421296</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39117</v>
      </c>
      <c r="B2" s="88" t="str">
        <f>IFERROR(VLOOKUP(D2,DB!A:K,11,0),"")</f>
        <v>R4</v>
      </c>
      <c r="C2" s="90">
        <v>1</v>
      </c>
      <c r="D2" s="88" t="s">
        <v>35092</v>
      </c>
      <c r="E2" s="91" t="s">
        <v>39021</v>
      </c>
      <c r="F2" s="92">
        <v>45703.480717592596</v>
      </c>
      <c r="G2" s="93">
        <f ca="1">IFERROR(NOW()-F2,"")</f>
        <v>286.20912662036426</v>
      </c>
      <c r="H2" s="92">
        <v>45703.474768518521</v>
      </c>
      <c r="I2" s="92" t="str">
        <f>IFERROR(VLOOKUP(D2,DB!A:F,6,0),"")</f>
        <v>SCECO</v>
      </c>
      <c r="J2" s="92" t="str">
        <f>IFERROR(VLOOKUP(D2,DB!A:G,7,0),"")</f>
        <v>Dead</v>
      </c>
      <c r="K2" s="94" t="s">
        <v>39118</v>
      </c>
      <c r="L2" s="88" t="str">
        <f>IFERROR(VLOOKUP(D2,DB!A:I,9,0),"")</f>
        <v>Latis</v>
      </c>
    </row>
    <row r="3" spans="1:16" ht="15" customHeight="1">
      <c r="A3" s="110" t="s">
        <v>39119</v>
      </c>
      <c r="B3" s="88" t="str">
        <f>IFERROR(VLOOKUP(D3,DB!A:K,11,0),"")</f>
        <v>R4</v>
      </c>
      <c r="C3" s="90">
        <v>1</v>
      </c>
      <c r="D3" s="88" t="s">
        <v>36065</v>
      </c>
      <c r="E3" s="91" t="s">
        <v>39021</v>
      </c>
      <c r="F3" s="92"/>
      <c r="G3" s="93">
        <f t="shared" ref="G3:G4" ca="1" si="0">IFERROR(NOW()-F3,"")</f>
        <v>45989.689843865737</v>
      </c>
      <c r="H3" s="92">
        <v>45989.661597222221</v>
      </c>
      <c r="I3" s="110" t="str">
        <f>IFERROR(VLOOKUP(D3,DB!A:F,6,0),"")</f>
        <v>Generator-SG</v>
      </c>
      <c r="J3" s="110" t="str">
        <f>IFERROR(VLOOKUP(D3,DB!A:G,7,0),"")</f>
        <v>Weak</v>
      </c>
      <c r="K3" s="94" t="s">
        <v>39120</v>
      </c>
      <c r="L3" s="88" t="str">
        <f>IFERROR(VLOOKUP(D3,DB!A:I,9,0),"")</f>
        <v>Latis</v>
      </c>
    </row>
    <row r="4" spans="1:16" ht="15" customHeight="1">
      <c r="A4" s="110" t="s">
        <v>39119</v>
      </c>
      <c r="B4" s="88" t="str">
        <f>IFERROR(VLOOKUP(D4,DB!A:K,11,0),"")</f>
        <v>R4</v>
      </c>
      <c r="C4" s="90">
        <v>1</v>
      </c>
      <c r="D4" s="88" t="s">
        <v>34364</v>
      </c>
      <c r="E4" s="91" t="s">
        <v>39021</v>
      </c>
      <c r="F4" s="92"/>
      <c r="G4" s="93">
        <f t="shared" ca="1" si="0"/>
        <v>45989.689843865737</v>
      </c>
      <c r="H4" s="92">
        <v>45989.663414351853</v>
      </c>
      <c r="I4" s="110" t="str">
        <f>IFERROR(VLOOKUP(D4,DB!A:F,6,0),"")</f>
        <v>SCECO</v>
      </c>
      <c r="J4" s="110" t="str">
        <f>IFERROR(VLOOKUP(D4,DB!A:G,7,0),"")</f>
        <v>Vandalized</v>
      </c>
      <c r="K4" s="94" t="s">
        <v>39120</v>
      </c>
      <c r="L4" s="88" t="str">
        <f>IFERROR(VLOOKUP(D4,DB!A:I,9,0),"")</f>
        <v>Latis</v>
      </c>
    </row>
    <row r="5" spans="1:16" ht="15" customHeight="1">
      <c r="A5" s="110" t="s">
        <v>39121</v>
      </c>
      <c r="B5" s="88" t="str">
        <f>IFERROR(VLOOKUP(D5,DB!A:K,11,0),"")</f>
        <v>R4</v>
      </c>
      <c r="C5" s="90">
        <v>1</v>
      </c>
      <c r="D5" s="88" t="s">
        <v>29647</v>
      </c>
      <c r="E5" s="91" t="s">
        <v>39021</v>
      </c>
      <c r="F5" s="92">
        <v>45989.63008101852</v>
      </c>
      <c r="G5" s="93">
        <f t="shared" ref="G5:G68" ca="1" si="1">IFERROR(NOW()-F5,"")</f>
        <v>5.9762847216916271E-2</v>
      </c>
      <c r="H5" s="92">
        <v>45989.674560185187</v>
      </c>
      <c r="I5" s="110" t="str">
        <f>IFERROR(VLOOKUP(D5,DB!A:F,6,0),"")</f>
        <v>SCECO</v>
      </c>
      <c r="J5" s="110" t="str">
        <f>IFERROR(VLOOKUP(D5,DB!A:G,7,0),"")</f>
        <v>Dead</v>
      </c>
      <c r="K5" s="94" t="s">
        <v>39122</v>
      </c>
      <c r="L5" s="88" t="str">
        <f>IFERROR(VLOOKUP(D5,DB!A:I,9,0),"")</f>
        <v>Latis</v>
      </c>
    </row>
    <row r="6" spans="1:16" ht="15" customHeight="1">
      <c r="A6" s="110"/>
      <c r="B6" s="88" t="str">
        <f>IFERROR(VLOOKUP(D6,DB!A:K,11,0),"")</f>
        <v/>
      </c>
      <c r="C6" s="90"/>
      <c r="D6" s="88"/>
      <c r="E6" s="91"/>
      <c r="F6" s="92"/>
      <c r="G6" s="93">
        <f t="shared" ca="1" si="1"/>
        <v>45989.689843865737</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45989.689843865737</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45989.689843865737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45989.689843981483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45989.689843981483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45989.689843981483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45989.68984421296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45989.68984421296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45989.68984421296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45989.68984421296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45989.68984421296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45989.68984421296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45989.68984421296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45989.68984421296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45989.68984421296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45989.68984421296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45989.68984421296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45989.68984421296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45989.68984421296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45989.68984421296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45989.68984421296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45989.68984421296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45989.68984421296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45989.68984421296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45989.68984421296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45989.68984421296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45989.68984421296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45989.68984421296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45989.68984421296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45989.68984421296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45989.68984421296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45989.68984421296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45989.68984421296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45989.68984421296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45989.68984421296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45989.68984421296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45989.68984421296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45989.68984421296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45989.68984421296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45989.68984421296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45989.68984421296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45989.68984421296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45989.68984421296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45989.68984421296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45989.68984421296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45989.68984421296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45989.68984421296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45989.68984421296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45989.68984421296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45989.68984421296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45989.68984421296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45989.68984421296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45989.68984421296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45989.68984421296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45989.68984421296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45989.68984421296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45989.68984421296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45989.68984421296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45989.68984421296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45989.68984421296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45989.68984421296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45989.68984421296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45989.68984421296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45989.68984421296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45989.68984421296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45989.68984421296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45989.68984421296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45989.68984421296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45989.68984421296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45989.68984421296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45989.68984421296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45989.68984421296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45989.68984421296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45989.68984421296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45989.68984421296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45989.68984421296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45989.68984421296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45989.68984421296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45989.68984421296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45989.68984421296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45989.68984421296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45989.68984421296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45989.68984421296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45989.68984421296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45989.68984421296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45989.68984421296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45989.68984421296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45989.68984421296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45989.68984421296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45989.68984421296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45989.68984421296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45989.68984421296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45989.68984421296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45989.68984421296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45989.68984421296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45989.68984421296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45989.68984421296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45989.68984421296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45989.68984421296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45989.68984421296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45989.68984421296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45989.68984421296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45989.68984421296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45989.68984421296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45989.68984421296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45989.68984421296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45989.68984421296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45989.68984421296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45989.68984421296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45989.68984421296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45989.68984421296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45989.68984421296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45989.68984421296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45989.68984421296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45989.68984421296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45989.68984421296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45989.68984421296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45989.68984421296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45989.68984421296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45989.68984421296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45989.68984421296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45989.68984421296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45989.68984421296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45989.68984421296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45989.68984421296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45989.68984421296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45989.68984421296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45989.68984421296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45989.68984421296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45989.68984421296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45989.68984421296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45989.68984421296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45989.68984421296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45989.68984421296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45989.68984421296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45989.68984421296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45989.68984421296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45989.68984421296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45989.68984421296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45989.68984421296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45989.68984421296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45989.68984421296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45989.68984421296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45989.68984421296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45989.68984421296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45989.68984421296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45989.68984421296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45989.68984421296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45989.68984421296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45989.68984421296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45989.68984421296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45989.68984421296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45989.68984421296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45989.68984421296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45989.68984421296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45989.68984421296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45989.68984421296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45989.68984421296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45989.68984421296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45989.68984421296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45989.68984421296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45989.68984421296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45989.68984421296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45989.68984421296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45989.68984421296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45989.68984421296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45989.68984421296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45989.68984421296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45989.68984421296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45989.68984421296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45989.68984421296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45989.68984421296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45989.68984421296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45989.68984421296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45989.68984421296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45989.68984421296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45989.68984421296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45989.68984421296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45989.68984421296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45989.68984421296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45989.68984421296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45989.68984421296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45989.68984421296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45989.68984421296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45989.68984421296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45989.68984421296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45989.68984421296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45989.68984421296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45989.68984421296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45989.68984421296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45989.68984421296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45989.68984421296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45989.68984421296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45989.68984421296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45989.68984421296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45989.68984421296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45989.68984421296</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45989.68984421296</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45989.68984421296</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45989.68984421296</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45989.68984421296</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45989.68984421296</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45989.68984421296</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45989.68984421296</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45989.68984421296</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45989.68984421296</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45989.68984421296</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45989.68984421296</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45989.68984421296</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45989.68984421296</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45989.68984421296</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45989.68984421296</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45989.68984421296</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45989.68984421296</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45989.68984421296</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45989.68984421296</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45989.68984421296</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45989.68984421296</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45989.68984421296</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45989.68984421296</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45989.68984421296</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45989.68984421296</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45989.68984421296</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45989.68984421296</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45989.68984421296</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45989.68984421296</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45989.68984421296</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45989.68984421296</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45989.68984421296</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45989.68984421296</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45989.68984421296</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45989.68984421296</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45989.68984421296</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45989.68984421296</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45989.68984421296</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45989.68984421296</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45989.68984421296</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45989.68984421296</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45989.68984421296</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45989.68984421296</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45989.68984421296</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45989.68984421296</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45989.68984421296</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45989.68984421296</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45989.68984421296</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45989.68984421296</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45989.68984421296</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45989.68984421296</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45989.68984421296</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45989.68984421296</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45989.68984421296</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45989.68984421296</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45989.68984421296</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45989.68984421296</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45989.68984421296</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45989.68984421296</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45989.68984421296</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45989.68984421296</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45989.68984421296</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45989.68984421296</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45989.68984421296</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45989.68984421296</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45989.68984421296</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45989.68984421296</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45989.68984421296</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45989.68984421296</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45989.68984421296</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45989.68984421296</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45989.68984421296</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45989.68984421296</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45989.68984421296</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45989.68984421296</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45989.68984421296</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45989.68984421296</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45989.68984421296</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45989.68984421296</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45989.68984421296</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45989.68984421296</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45989.68984421296</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45989.68984421296</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45989.68984421296</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45989.68984421296</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45989.68984421296</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45989.68984421296</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45989.68984421296</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45989.68984421296</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45989.68984421296</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45989.68984421296</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45989.68984421296</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45989.68984421296</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45989.68984421296</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45989.68984421296</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45989.68984421296</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45989.68984421296</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45989.68984421296</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45989.68984421296</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45989.68984421296</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45989.68984421296</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45989.68984421296</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45989.68984421296</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45989.68984421296</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39123</v>
      </c>
      <c r="B2" s="37" t="str">
        <f>IFERROR(VLOOKUP(D2,DB!A:K,11,0),"")</f>
        <v>R5</v>
      </c>
      <c r="C2" s="37">
        <v>3</v>
      </c>
      <c r="D2" s="103" t="s">
        <v>36011</v>
      </c>
      <c r="E2" s="37" t="s">
        <v>39021</v>
      </c>
      <c r="F2" s="38">
        <v>45891.832060185188</v>
      </c>
      <c r="G2" s="105">
        <f ca="1">IFERROR(NOW()-F2,"")</f>
        <v>97.857784027772141</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63.500966898143815</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41.028733101848047</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07">
        <v>45981.373298611114</v>
      </c>
      <c r="G5" s="108">
        <f ca="1">IFERROR(NOW()-F5,"")</f>
        <v>8.3165452546236338</v>
      </c>
      <c r="H5" s="146">
        <v>45981.360798611109</v>
      </c>
      <c r="I5" s="106" t="str">
        <f>IFERROR(VLOOKUP(D5,DB!A:F,6,0),"")</f>
        <v>SCECO</v>
      </c>
      <c r="J5" s="106" t="str">
        <f>IFERROR(VLOOKUP(D5,DB!A:G,7,0),"")</f>
        <v>Dead</v>
      </c>
      <c r="K5" s="106" t="s">
        <v>39130</v>
      </c>
      <c r="L5" s="106" t="str">
        <f>IFERROR(VLOOKUP(D5,DB!A:I,9,0),"")</f>
        <v>Latis</v>
      </c>
    </row>
    <row r="6" spans="1:13">
      <c r="A6" s="37" t="s">
        <v>39131</v>
      </c>
      <c r="B6" s="37" t="str">
        <f>IFERROR(VLOOKUP(D6,DB!A:K,11,0),"")</f>
        <v>R5</v>
      </c>
      <c r="C6" s="106">
        <v>1</v>
      </c>
      <c r="D6" s="106" t="s">
        <v>38242</v>
      </c>
      <c r="E6" s="106" t="s">
        <v>39021</v>
      </c>
      <c r="F6" s="38">
        <v>45989.600208333337</v>
      </c>
      <c r="G6" s="143">
        <f t="shared" ref="G6:G15" ca="1" si="2">IFERROR(NOW()-F6,"")</f>
        <v>8.9635532400279772E-2</v>
      </c>
      <c r="H6" s="38">
        <v>45989.594652777778</v>
      </c>
      <c r="I6" s="37" t="str">
        <f>IFERROR(VLOOKUP(D6,DB!A:F,6,0),"")</f>
        <v>SCECO</v>
      </c>
      <c r="J6" s="37" t="str">
        <f>IFERROR(VLOOKUP(D6,DB!A:G,7,0),"")</f>
        <v>Haj Removal</v>
      </c>
      <c r="K6" s="37" t="s">
        <v>39132</v>
      </c>
      <c r="L6" s="37" t="str">
        <f>IFERROR(VLOOKUP(D6,DB!A:I,9,0),"")</f>
        <v>Latis</v>
      </c>
    </row>
    <row r="7" spans="1:13" ht="15.75">
      <c r="A7" s="37"/>
      <c r="B7" s="37" t="str">
        <f>IFERROR(VLOOKUP(D7,DB!A:K,11,0),"")</f>
        <v/>
      </c>
      <c r="C7" s="37"/>
      <c r="D7" s="150"/>
      <c r="E7" s="37"/>
      <c r="F7" s="38"/>
      <c r="G7" s="143">
        <f t="shared" ca="1" si="2"/>
        <v>45989.689843865737</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45989.689843865737</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45989.689843865737</v>
      </c>
      <c r="H9" s="38"/>
      <c r="I9" s="37" t="str">
        <f>IFERROR(VLOOKUP(D9,DB!A:F,6,0),"")</f>
        <v/>
      </c>
      <c r="J9" s="37" t="str">
        <f>IFERROR(VLOOKUP(D9,DB!A:G,7,0),"")</f>
        <v/>
      </c>
      <c r="K9" s="37"/>
      <c r="L9" s="37" t="str">
        <f>IFERROR(VLOOKUP(D9,DB!A:I,9,0),"")</f>
        <v/>
      </c>
    </row>
    <row r="10" spans="1:13">
      <c r="A10" s="37"/>
      <c r="B10" s="37" t="str">
        <f>IFERROR(VLOOKUP(D10,DB!A:K,11,0),"")</f>
        <v/>
      </c>
      <c r="C10" s="37"/>
      <c r="D10"/>
      <c r="E10" s="37"/>
      <c r="F10" s="38"/>
      <c r="G10" s="143">
        <f t="shared" ca="1" si="2"/>
        <v>45989.689843865737</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45989.689843865737</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45989.689843865737</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45989.689843865737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45989.689843865737</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45989.689843865737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45989.689843865737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45989.689843865737</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45989.689843865737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45989.689843865737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45989.689843865737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45989.689843865737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45989.689843865737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45989.689843865737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45989.689843865737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45989.689843865737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45989.689843865737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45989.689843865737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45989.689843865737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45989.689843865737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45989.689843865737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45989.689843865737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45989.689843865737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45989.689843865737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45989.689843865737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45989.689843865737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45989.689843865737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45989.689843865737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45989.689843865737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45989.689843865737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45989.689843865737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45989.689843865737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45989.689843865737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45989.689843865737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45989.689843865737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45989.689843865737</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45989.689843865737</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45989.689843865737</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45989.689843865737</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45989.689843865737</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1"/>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c r="B2" s="123"/>
      <c r="C2" s="124"/>
      <c r="D2" s="123"/>
      <c r="E2" s="106"/>
      <c r="F2" s="125"/>
      <c r="G2" s="72"/>
      <c r="H2" s="125"/>
      <c r="I2" s="123"/>
      <c r="J2" s="123"/>
      <c r="K2" s="126"/>
      <c r="L2" s="127"/>
    </row>
    <row r="3" spans="1:16382" ht="31.5" customHeight="1">
      <c r="A3" s="122"/>
      <c r="B3" s="123" t="str">
        <f>IFERROR(VLOOKUP(D3,DB!A:K,11,0),"")</f>
        <v/>
      </c>
      <c r="C3" s="124"/>
      <c r="D3" s="123"/>
      <c r="E3" s="106"/>
      <c r="F3" s="125"/>
      <c r="G3" s="72">
        <f t="shared" ref="G3:G4" ca="1" si="0">IFERROR(NOW()-F3,"-")</f>
        <v>45989.689843865737</v>
      </c>
      <c r="H3" s="125"/>
      <c r="I3" s="123" t="str">
        <f>IFERROR(VLOOKUP(D3,DB!A:F,6,0),"")</f>
        <v/>
      </c>
      <c r="J3" s="123" t="str">
        <f>IFERROR(VLOOKUP(D3,DB!A:G,7,0),"")</f>
        <v/>
      </c>
      <c r="K3" s="126"/>
      <c r="L3" s="127" t="str">
        <f>IFERROR(VLOOKUP(D3,DB!A:I,9,0),"")</f>
        <v/>
      </c>
    </row>
    <row r="4" spans="1:16382" ht="31.5" customHeight="1">
      <c r="A4" s="122"/>
      <c r="B4" s="123" t="str">
        <f>IFERROR(VLOOKUP(D4,DB!A:K,11,0),"")</f>
        <v/>
      </c>
      <c r="C4" s="124"/>
      <c r="D4" s="123"/>
      <c r="E4" s="106"/>
      <c r="F4" s="107"/>
      <c r="G4" s="72">
        <f t="shared" ca="1" si="0"/>
        <v>45989.689843865737</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25"/>
      <c r="G5" s="72">
        <f ca="1">IFERROR(NOW()-F5,"-")</f>
        <v>45989.689843865737</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45989.689843865737</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45989.689843865737</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45989.689843865737</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45989.689843865737</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45989.689843865737</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45989.689843865737</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45989.689843865737</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45989.689843865737</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45989.689843865737</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45989.689843865737</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1"/>
      <c r="E16" s="106"/>
      <c r="F16" s="125"/>
      <c r="G16" s="72">
        <f ca="1">IFERROR(NOW()-F16,"-")</f>
        <v>45989.689843865737</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3"/>
      <c r="E17" s="106"/>
      <c r="F17" s="125"/>
      <c r="G17" s="72">
        <f ca="1">IFERROR(NOW()-F17,"-")</f>
        <v>45989.689843865737</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45989.689843865737</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45989.689843865737</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45989.689843865737</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45989.689843865737</v>
      </c>
      <c r="H21" s="125"/>
      <c r="I21" s="123" t="str">
        <f>IFERROR(VLOOKUP(D21,DB!A:F,6,0),"")</f>
        <v/>
      </c>
      <c r="J21" s="123" t="str">
        <f>IFERROR(VLOOKUP(D21,DB!A:G,7,0),"")</f>
        <v/>
      </c>
      <c r="K21" s="126"/>
      <c r="L21" s="127" t="str">
        <f>IFERROR(VLOOKUP(D21,DB!A:I,9,0),"")</f>
        <v/>
      </c>
    </row>
  </sheetData>
  <dataValidations count="2">
    <dataValidation allowBlank="1" showInputMessage="1" showErrorMessage="1" sqref="E1" xr:uid="{9E1BC488-8814-4F8A-8DBE-742B3278AB71}"/>
    <dataValidation type="list" allowBlank="1" showInputMessage="1" showErrorMessage="1" sqref="E2:E2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2025-11-28T13:33:33Z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